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5.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6.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charts/chart55.xml" ContentType="application/vnd.openxmlformats-officedocument.drawingml.chart+xml"/>
  <Override PartName="/xl/charts/style55.xml" ContentType="application/vnd.ms-office.chartstyle+xml"/>
  <Override PartName="/xl/charts/colors55.xml" ContentType="application/vnd.ms-office.chartcolorstyle+xml"/>
  <Override PartName="/xl/charts/chart56.xml" ContentType="application/vnd.openxmlformats-officedocument.drawingml.chart+xml"/>
  <Override PartName="/xl/charts/style56.xml" ContentType="application/vnd.ms-office.chartstyle+xml"/>
  <Override PartName="/xl/charts/colors56.xml" ContentType="application/vnd.ms-office.chartcolorstyle+xml"/>
  <Override PartName="/xl/charts/chart57.xml" ContentType="application/vnd.openxmlformats-officedocument.drawingml.chart+xml"/>
  <Override PartName="/xl/charts/style57.xml" ContentType="application/vnd.ms-office.chartstyle+xml"/>
  <Override PartName="/xl/charts/colors57.xml" ContentType="application/vnd.ms-office.chartcolorstyle+xml"/>
  <Override PartName="/xl/charts/chart58.xml" ContentType="application/vnd.openxmlformats-officedocument.drawingml.chart+xml"/>
  <Override PartName="/xl/charts/style58.xml" ContentType="application/vnd.ms-office.chartstyle+xml"/>
  <Override PartName="/xl/charts/colors58.xml" ContentType="application/vnd.ms-office.chartcolorstyle+xml"/>
  <Override PartName="/xl/charts/chart59.xml" ContentType="application/vnd.openxmlformats-officedocument.drawingml.chart+xml"/>
  <Override PartName="/xl/charts/style59.xml" ContentType="application/vnd.ms-office.chartstyle+xml"/>
  <Override PartName="/xl/charts/colors59.xml" ContentType="application/vnd.ms-office.chartcolorstyle+xml"/>
  <Override PartName="/xl/charts/chart60.xml" ContentType="application/vnd.openxmlformats-officedocument.drawingml.chart+xml"/>
  <Override PartName="/xl/charts/style60.xml" ContentType="application/vnd.ms-office.chartstyle+xml"/>
  <Override PartName="/xl/charts/colors60.xml" ContentType="application/vnd.ms-office.chartcolorstyle+xml"/>
  <Override PartName="/xl/charts/chart61.xml" ContentType="application/vnd.openxmlformats-officedocument.drawingml.chart+xml"/>
  <Override PartName="/xl/charts/style61.xml" ContentType="application/vnd.ms-office.chartstyle+xml"/>
  <Override PartName="/xl/charts/colors61.xml" ContentType="application/vnd.ms-office.chartcolorstyle+xml"/>
  <Override PartName="/xl/charts/chart62.xml" ContentType="application/vnd.openxmlformats-officedocument.drawingml.chart+xml"/>
  <Override PartName="/xl/charts/style62.xml" ContentType="application/vnd.ms-office.chartstyle+xml"/>
  <Override PartName="/xl/charts/colors62.xml" ContentType="application/vnd.ms-office.chartcolorstyle+xml"/>
  <Override PartName="/xl/charts/chart63.xml" ContentType="application/vnd.openxmlformats-officedocument.drawingml.chart+xml"/>
  <Override PartName="/xl/charts/style63.xml" ContentType="application/vnd.ms-office.chartstyle+xml"/>
  <Override PartName="/xl/charts/colors63.xml" ContentType="application/vnd.ms-office.chartcolorstyle+xml"/>
  <Override PartName="/xl/charts/chart64.xml" ContentType="application/vnd.openxmlformats-officedocument.drawingml.chart+xml"/>
  <Override PartName="/xl/charts/style64.xml" ContentType="application/vnd.ms-office.chartstyle+xml"/>
  <Override PartName="/xl/charts/colors64.xml" ContentType="application/vnd.ms-office.chartcolorstyle+xml"/>
  <Override PartName="/xl/charts/chart65.xml" ContentType="application/vnd.openxmlformats-officedocument.drawingml.chart+xml"/>
  <Override PartName="/xl/charts/style65.xml" ContentType="application/vnd.ms-office.chartstyle+xml"/>
  <Override PartName="/xl/charts/colors65.xml" ContentType="application/vnd.ms-office.chartcolorstyle+xml"/>
  <Override PartName="/xl/charts/chart66.xml" ContentType="application/vnd.openxmlformats-officedocument.drawingml.chart+xml"/>
  <Override PartName="/xl/charts/style66.xml" ContentType="application/vnd.ms-office.chartstyle+xml"/>
  <Override PartName="/xl/charts/colors66.xml" ContentType="application/vnd.ms-office.chartcolorstyle+xml"/>
  <Override PartName="/xl/charts/chart67.xml" ContentType="application/vnd.openxmlformats-officedocument.drawingml.chart+xml"/>
  <Override PartName="/xl/charts/style67.xml" ContentType="application/vnd.ms-office.chartstyle+xml"/>
  <Override PartName="/xl/charts/colors67.xml" ContentType="application/vnd.ms-office.chartcolorstyle+xml"/>
  <Override PartName="/xl/charts/chart68.xml" ContentType="application/vnd.openxmlformats-officedocument.drawingml.chart+xml"/>
  <Override PartName="/xl/charts/style68.xml" ContentType="application/vnd.ms-office.chartstyle+xml"/>
  <Override PartName="/xl/charts/colors68.xml" ContentType="application/vnd.ms-office.chartcolorstyle+xml"/>
  <Override PartName="/xl/charts/chart69.xml" ContentType="application/vnd.openxmlformats-officedocument.drawingml.chart+xml"/>
  <Override PartName="/xl/charts/style69.xml" ContentType="application/vnd.ms-office.chartstyle+xml"/>
  <Override PartName="/xl/charts/colors69.xml" ContentType="application/vnd.ms-office.chartcolorstyle+xml"/>
  <Override PartName="/xl/charts/chart70.xml" ContentType="application/vnd.openxmlformats-officedocument.drawingml.chart+xml"/>
  <Override PartName="/xl/charts/style70.xml" ContentType="application/vnd.ms-office.chartstyle+xml"/>
  <Override PartName="/xl/charts/colors70.xml" ContentType="application/vnd.ms-office.chartcolorstyle+xml"/>
  <Override PartName="/xl/charts/chart71.xml" ContentType="application/vnd.openxmlformats-officedocument.drawingml.chart+xml"/>
  <Override PartName="/xl/charts/style71.xml" ContentType="application/vnd.ms-office.chartstyle+xml"/>
  <Override PartName="/xl/charts/colors71.xml" ContentType="application/vnd.ms-office.chartcolorstyle+xml"/>
  <Override PartName="/xl/charts/chart72.xml" ContentType="application/vnd.openxmlformats-officedocument.drawingml.chart+xml"/>
  <Override PartName="/xl/charts/style72.xml" ContentType="application/vnd.ms-office.chartstyle+xml"/>
  <Override PartName="/xl/charts/colors72.xml" ContentType="application/vnd.ms-office.chartcolorstyle+xml"/>
  <Override PartName="/xl/charts/chart73.xml" ContentType="application/vnd.openxmlformats-officedocument.drawingml.chart+xml"/>
  <Override PartName="/xl/charts/style73.xml" ContentType="application/vnd.ms-office.chartstyle+xml"/>
  <Override PartName="/xl/charts/colors73.xml" ContentType="application/vnd.ms-office.chartcolorstyle+xml"/>
  <Override PartName="/xl/drawings/drawing7.xml" ContentType="application/vnd.openxmlformats-officedocument.drawing+xml"/>
  <Override PartName="/xl/drawings/drawing8.xml" ContentType="application/vnd.openxmlformats-officedocument.drawing+xml"/>
  <Override PartName="/xl/charts/chart74.xml" ContentType="application/vnd.openxmlformats-officedocument.drawingml.chart+xml"/>
  <Override PartName="/xl/charts/style74.xml" ContentType="application/vnd.ms-office.chartstyle+xml"/>
  <Override PartName="/xl/charts/colors74.xml" ContentType="application/vnd.ms-office.chartcolorstyle+xml"/>
  <Override PartName="/xl/charts/chart75.xml" ContentType="application/vnd.openxmlformats-officedocument.drawingml.chart+xml"/>
  <Override PartName="/xl/charts/style75.xml" ContentType="application/vnd.ms-office.chartstyle+xml"/>
  <Override PartName="/xl/charts/colors75.xml" ContentType="application/vnd.ms-office.chartcolorstyle+xml"/>
  <Override PartName="/xl/drawings/drawing9.xml" ContentType="application/vnd.openxmlformats-officedocument.drawing+xml"/>
  <Override PartName="/xl/charts/chart76.xml" ContentType="application/vnd.openxmlformats-officedocument.drawingml.chart+xml"/>
  <Override PartName="/xl/charts/style76.xml" ContentType="application/vnd.ms-office.chartstyle+xml"/>
  <Override PartName="/xl/charts/colors76.xml" ContentType="application/vnd.ms-office.chartcolorstyle+xml"/>
  <Override PartName="/xl/charts/chart77.xml" ContentType="application/vnd.openxmlformats-officedocument.drawingml.chart+xml"/>
  <Override PartName="/xl/charts/style77.xml" ContentType="application/vnd.ms-office.chartstyle+xml"/>
  <Override PartName="/xl/charts/colors7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codeName="ThisWorkbook" defaultThemeVersion="166925"/>
  <mc:AlternateContent xmlns:mc="http://schemas.openxmlformats.org/markup-compatibility/2006">
    <mc:Choice Requires="x15">
      <x15ac:absPath xmlns:x15ac="http://schemas.microsoft.com/office/spreadsheetml/2010/11/ac" url="https://uniofnottm-my.sharepoint.com/personal/rik_rutjens_nottingham_ac_uk/Documents/Paper EE/Supplementary material/"/>
    </mc:Choice>
  </mc:AlternateContent>
  <xr:revisionPtr revIDLastSave="615" documentId="13_ncr:1_{214F5568-E65A-4D0C-A3C3-0FBBE3BC211A}" xr6:coauthVersionLast="47" xr6:coauthVersionMax="47" xr10:uidLastSave="{C1496411-418B-424D-942E-3086AAC7648D}"/>
  <bookViews>
    <workbookView xWindow="-16320" yWindow="-6615" windowWidth="16440" windowHeight="29040" tabRatio="692" firstSheet="3" activeTab="5" xr2:uid="{E5AE9AEA-3FD0-4C39-9A73-DAB66073164D}"/>
  </bookViews>
  <sheets>
    <sheet name="Spread &amp; discr." sheetId="2" r:id="rId1"/>
    <sheet name="Saltelli k=10" sheetId="5" r:id="rId2"/>
    <sheet name="Saltelli k=50,75,100 Kfun" sheetId="12" r:id="rId3"/>
    <sheet name="Saltelli k=50 Gstarfun" sheetId="7" r:id="rId4"/>
    <sheet name="Saltelli f6 fun" sheetId="11" r:id="rId5"/>
    <sheet name="Correlations" sheetId="13" r:id="rId6"/>
    <sheet name="Plots (unprocessed)" sheetId="3" r:id="rId7"/>
    <sheet name="Plots (in paper)" sheetId="16" r:id="rId8"/>
    <sheet name="Sensitivity example plot k=50" sheetId="14" r:id="rId9"/>
    <sheet name="Sensitivity example plot k=10" sheetId="15" r:id="rId10"/>
  </sheets>
  <externalReferences>
    <externalReference r:id="rId11"/>
  </externalReferenc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47" i="12" l="1"/>
  <c r="B46" i="12"/>
  <c r="B45" i="12"/>
  <c r="C44" i="12"/>
  <c r="C43" i="12"/>
  <c r="C42" i="12"/>
  <c r="C41" i="12"/>
  <c r="C40" i="12"/>
  <c r="C35" i="12"/>
  <c r="C34" i="12"/>
  <c r="C33" i="12"/>
  <c r="C32" i="12"/>
  <c r="C31" i="12"/>
  <c r="C30" i="12"/>
  <c r="C29" i="12"/>
  <c r="C60" i="7"/>
  <c r="D60" i="7"/>
  <c r="E60" i="7"/>
  <c r="F60" i="7"/>
  <c r="G60" i="7"/>
  <c r="H60" i="7"/>
  <c r="I60" i="7"/>
  <c r="J60" i="7"/>
  <c r="K60" i="7"/>
  <c r="C61" i="7"/>
  <c r="D61" i="7"/>
  <c r="E61" i="7"/>
  <c r="F61" i="7"/>
  <c r="G61" i="7"/>
  <c r="H61" i="7"/>
  <c r="I61" i="7"/>
  <c r="J61" i="7"/>
  <c r="K61" i="7"/>
  <c r="C62" i="7"/>
  <c r="D62" i="7"/>
  <c r="E62" i="7"/>
  <c r="F62" i="7"/>
  <c r="G62" i="7"/>
  <c r="H62" i="7"/>
  <c r="I62" i="7"/>
  <c r="J62" i="7"/>
  <c r="K62" i="7"/>
  <c r="C63" i="7"/>
  <c r="D63" i="7"/>
  <c r="E63" i="7"/>
  <c r="F63" i="7"/>
  <c r="G63" i="7"/>
  <c r="H63" i="7"/>
  <c r="I63" i="7"/>
  <c r="J63" i="7"/>
  <c r="K63" i="7"/>
  <c r="C64" i="7"/>
  <c r="D64" i="7"/>
  <c r="E64" i="7"/>
  <c r="F64" i="7"/>
  <c r="G64" i="7"/>
  <c r="H64" i="7"/>
  <c r="I64" i="7"/>
  <c r="J64" i="7"/>
  <c r="K64" i="7"/>
  <c r="D59" i="7"/>
  <c r="E59" i="7"/>
  <c r="F59" i="7"/>
  <c r="G59" i="7"/>
  <c r="H59" i="7"/>
  <c r="I59" i="7"/>
  <c r="J59" i="7"/>
  <c r="K59" i="7"/>
  <c r="C59" i="7"/>
  <c r="C50" i="7"/>
  <c r="D50" i="7"/>
  <c r="E50" i="7"/>
  <c r="F50" i="7"/>
  <c r="G50" i="7"/>
  <c r="H50" i="7"/>
  <c r="I50" i="7"/>
  <c r="J50" i="7"/>
  <c r="K50" i="7"/>
  <c r="C51" i="7"/>
  <c r="D51" i="7"/>
  <c r="E51" i="7"/>
  <c r="F51" i="7"/>
  <c r="G51" i="7"/>
  <c r="H51" i="7"/>
  <c r="I51" i="7"/>
  <c r="J51" i="7"/>
  <c r="K51" i="7"/>
  <c r="C52" i="7"/>
  <c r="D52" i="7"/>
  <c r="E52" i="7"/>
  <c r="F52" i="7"/>
  <c r="G52" i="7"/>
  <c r="H52" i="7"/>
  <c r="I52" i="7"/>
  <c r="J52" i="7"/>
  <c r="K52" i="7"/>
  <c r="C53" i="7"/>
  <c r="D53" i="7"/>
  <c r="E53" i="7"/>
  <c r="F53" i="7"/>
  <c r="G53" i="7"/>
  <c r="H53" i="7"/>
  <c r="I53" i="7"/>
  <c r="J53" i="7"/>
  <c r="K53" i="7"/>
  <c r="C54" i="7"/>
  <c r="D54" i="7"/>
  <c r="E54" i="7"/>
  <c r="F54" i="7"/>
  <c r="G54" i="7"/>
  <c r="H54" i="7"/>
  <c r="I54" i="7"/>
  <c r="J54" i="7"/>
  <c r="K54" i="7"/>
  <c r="D49" i="7"/>
  <c r="E49" i="7"/>
  <c r="F49" i="7"/>
  <c r="G49" i="7"/>
  <c r="H49" i="7"/>
  <c r="I49" i="7"/>
  <c r="J49" i="7"/>
  <c r="K49" i="7"/>
  <c r="C49" i="7"/>
  <c r="C44" i="7"/>
  <c r="D44" i="7"/>
  <c r="E44" i="7"/>
  <c r="F44" i="7"/>
  <c r="G44" i="7"/>
  <c r="H44" i="7"/>
  <c r="I44" i="7"/>
  <c r="J44" i="7"/>
  <c r="K44" i="7"/>
  <c r="C40" i="7"/>
  <c r="D40" i="7"/>
  <c r="E40" i="7"/>
  <c r="F40" i="7"/>
  <c r="G40" i="7"/>
  <c r="H40" i="7"/>
  <c r="I40" i="7"/>
  <c r="J40" i="7"/>
  <c r="K40" i="7"/>
  <c r="C41" i="7"/>
  <c r="D41" i="7"/>
  <c r="E41" i="7"/>
  <c r="F41" i="7"/>
  <c r="G41" i="7"/>
  <c r="H41" i="7"/>
  <c r="I41" i="7"/>
  <c r="J41" i="7"/>
  <c r="K41" i="7"/>
  <c r="C42" i="7"/>
  <c r="D42" i="7"/>
  <c r="E42" i="7"/>
  <c r="F42" i="7"/>
  <c r="G42" i="7"/>
  <c r="H42" i="7"/>
  <c r="I42" i="7"/>
  <c r="J42" i="7"/>
  <c r="K42" i="7"/>
  <c r="C43" i="7"/>
  <c r="D43" i="7"/>
  <c r="E43" i="7"/>
  <c r="F43" i="7"/>
  <c r="G43" i="7"/>
  <c r="H43" i="7"/>
  <c r="I43" i="7"/>
  <c r="J43" i="7"/>
  <c r="K43" i="7"/>
  <c r="D39" i="7"/>
  <c r="E39" i="7"/>
  <c r="F39" i="7"/>
  <c r="G39" i="7"/>
  <c r="H39" i="7"/>
  <c r="I39" i="7"/>
  <c r="J39" i="7"/>
  <c r="K39" i="7"/>
  <c r="C39" i="7"/>
  <c r="L32" i="7"/>
  <c r="M32" i="7"/>
  <c r="L9" i="7"/>
  <c r="M9" i="7"/>
  <c r="L27" i="7"/>
  <c r="M27" i="7"/>
  <c r="L28" i="7"/>
  <c r="M28" i="7"/>
  <c r="L29" i="7"/>
  <c r="M29" i="7"/>
  <c r="L30" i="7"/>
  <c r="M30" i="7"/>
  <c r="M31" i="7"/>
  <c r="L31" i="7"/>
  <c r="C131" i="5"/>
  <c r="C130" i="5"/>
  <c r="C129" i="5"/>
  <c r="C128" i="5"/>
  <c r="C127" i="5"/>
  <c r="C121" i="5"/>
  <c r="C122" i="5"/>
  <c r="C123" i="5"/>
  <c r="C124" i="5"/>
  <c r="C120" i="5"/>
  <c r="B113" i="5"/>
  <c r="C113" i="5"/>
  <c r="D113" i="5"/>
  <c r="E113" i="5"/>
  <c r="F113" i="5"/>
  <c r="B114" i="5"/>
  <c r="C114" i="5"/>
  <c r="D114" i="5"/>
  <c r="E114" i="5"/>
  <c r="F114" i="5"/>
  <c r="B115" i="5"/>
  <c r="C115" i="5"/>
  <c r="D115" i="5"/>
  <c r="E115" i="5"/>
  <c r="F115" i="5"/>
  <c r="C112" i="5"/>
  <c r="D112" i="5"/>
  <c r="E112" i="5"/>
  <c r="F112" i="5"/>
  <c r="B112" i="5"/>
  <c r="B106" i="5"/>
  <c r="C106" i="5"/>
  <c r="D106" i="5"/>
  <c r="E106" i="5"/>
  <c r="F106" i="5"/>
  <c r="B107" i="5"/>
  <c r="C107" i="5"/>
  <c r="D107" i="5"/>
  <c r="E107" i="5"/>
  <c r="F107" i="5"/>
  <c r="B108" i="5"/>
  <c r="C108" i="5"/>
  <c r="D108" i="5"/>
  <c r="E108" i="5"/>
  <c r="F108" i="5"/>
  <c r="C105" i="5"/>
  <c r="D105" i="5"/>
  <c r="E105" i="5"/>
  <c r="F105" i="5"/>
  <c r="B105" i="5"/>
  <c r="B99" i="5"/>
  <c r="C99" i="5"/>
  <c r="D99" i="5"/>
  <c r="E99" i="5"/>
  <c r="F99" i="5"/>
  <c r="B100" i="5"/>
  <c r="C100" i="5"/>
  <c r="D100" i="5"/>
  <c r="E100" i="5"/>
  <c r="F100" i="5"/>
  <c r="B101" i="5"/>
  <c r="C101" i="5"/>
  <c r="D101" i="5"/>
  <c r="E101" i="5"/>
  <c r="F101" i="5"/>
  <c r="C98" i="5"/>
  <c r="D98" i="5"/>
  <c r="E98" i="5"/>
  <c r="F98" i="5"/>
  <c r="B98" i="5"/>
  <c r="H98" i="5" s="1"/>
  <c r="B92" i="5"/>
  <c r="C92" i="5"/>
  <c r="D92" i="5"/>
  <c r="E92" i="5"/>
  <c r="F92" i="5"/>
  <c r="B93" i="5"/>
  <c r="C93" i="5"/>
  <c r="D93" i="5"/>
  <c r="E93" i="5"/>
  <c r="F93" i="5"/>
  <c r="B94" i="5"/>
  <c r="C94" i="5"/>
  <c r="D94" i="5"/>
  <c r="E94" i="5"/>
  <c r="F94" i="5"/>
  <c r="C91" i="5"/>
  <c r="D91" i="5"/>
  <c r="E91" i="5"/>
  <c r="F91" i="5"/>
  <c r="B91" i="5"/>
  <c r="B85" i="5"/>
  <c r="C85" i="5"/>
  <c r="D85" i="5"/>
  <c r="E85" i="5"/>
  <c r="F85" i="5"/>
  <c r="B86" i="5"/>
  <c r="C86" i="5"/>
  <c r="D86" i="5"/>
  <c r="E86" i="5"/>
  <c r="F86" i="5"/>
  <c r="B87" i="5"/>
  <c r="C87" i="5"/>
  <c r="D87" i="5"/>
  <c r="E87" i="5"/>
  <c r="F87" i="5"/>
  <c r="C84" i="5"/>
  <c r="D84" i="5"/>
  <c r="E84" i="5"/>
  <c r="F84" i="5"/>
  <c r="B84" i="5"/>
  <c r="G84" i="5" s="1"/>
  <c r="CM37" i="5"/>
  <c r="CM36" i="5"/>
  <c r="CM35" i="5"/>
  <c r="CM34" i="5"/>
  <c r="CM33" i="5"/>
  <c r="CM27" i="5"/>
  <c r="CM28" i="5"/>
  <c r="CM29" i="5"/>
  <c r="CM30" i="5"/>
  <c r="CM26" i="5"/>
  <c r="CO8" i="5"/>
  <c r="CO7" i="5"/>
  <c r="CO6" i="5"/>
  <c r="CO5" i="5"/>
  <c r="CG37" i="5"/>
  <c r="CG36" i="5"/>
  <c r="CG35" i="5"/>
  <c r="CG34" i="5"/>
  <c r="CG29" i="5"/>
  <c r="CG28" i="5"/>
  <c r="CG27" i="5"/>
  <c r="CG26" i="5"/>
  <c r="CG17" i="5"/>
  <c r="CG16" i="5"/>
  <c r="CU20" i="5" s="1"/>
  <c r="CG15" i="5"/>
  <c r="CU19" i="5" s="1"/>
  <c r="CG14" i="5"/>
  <c r="CT18" i="5" s="1"/>
  <c r="CG8" i="5"/>
  <c r="CT10" i="5" s="1"/>
  <c r="CG6" i="5"/>
  <c r="CG7" i="5"/>
  <c r="CG5" i="5"/>
  <c r="CT7" i="5" s="1"/>
  <c r="H77" i="5"/>
  <c r="I77" i="5"/>
  <c r="H78" i="5"/>
  <c r="I78" i="5"/>
  <c r="G7" i="5"/>
  <c r="H7" i="5"/>
  <c r="H62" i="5"/>
  <c r="I62" i="5"/>
  <c r="H70" i="5"/>
  <c r="I70" i="5"/>
  <c r="G21" i="5"/>
  <c r="H21" i="5"/>
  <c r="H69" i="5"/>
  <c r="I69" i="5"/>
  <c r="H61" i="5"/>
  <c r="I61" i="5"/>
  <c r="G14" i="5"/>
  <c r="H14" i="5"/>
  <c r="G27" i="5"/>
  <c r="H27" i="5"/>
  <c r="G20" i="5"/>
  <c r="H20" i="5"/>
  <c r="H6" i="5"/>
  <c r="H11" i="14"/>
  <c r="H12" i="14"/>
  <c r="H13" i="14"/>
  <c r="H14" i="14"/>
  <c r="H15" i="14"/>
  <c r="H10" i="14"/>
  <c r="J10" i="15"/>
  <c r="J11" i="15"/>
  <c r="J12" i="15"/>
  <c r="J13" i="15"/>
  <c r="J14" i="15"/>
  <c r="J9" i="15"/>
  <c r="H14" i="15"/>
  <c r="H13" i="15"/>
  <c r="H12" i="15"/>
  <c r="H11" i="15"/>
  <c r="H10" i="15"/>
  <c r="H9" i="15"/>
  <c r="E11" i="15"/>
  <c r="H3" i="14" a="1"/>
  <c r="H3" i="14" s="1"/>
  <c r="H4" i="14" a="1"/>
  <c r="H4" i="14" s="1"/>
  <c r="H5" i="14" a="1"/>
  <c r="H5" i="14" s="1"/>
  <c r="H6" i="14" a="1"/>
  <c r="H6" i="14" s="1"/>
  <c r="H7" i="14" a="1"/>
  <c r="H7" i="14" s="1"/>
  <c r="H2" i="14" a="1"/>
  <c r="H2" i="14" s="1"/>
  <c r="E4" i="14"/>
  <c r="E5" i="14"/>
  <c r="E6" i="14"/>
  <c r="E7" i="14" s="1"/>
  <c r="E8" i="14" s="1"/>
  <c r="E9" i="14" s="1"/>
  <c r="E10" i="14" s="1"/>
  <c r="E11" i="14" s="1"/>
  <c r="E12" i="14" s="1"/>
  <c r="E13" i="14" s="1"/>
  <c r="E14" i="14" s="1"/>
  <c r="E15" i="14" s="1"/>
  <c r="E16" i="14" s="1"/>
  <c r="E17" i="14" s="1"/>
  <c r="E18" i="14" s="1"/>
  <c r="E19" i="14" s="1"/>
  <c r="E20" i="14" s="1"/>
  <c r="E21" i="14" s="1"/>
  <c r="E22" i="14" s="1"/>
  <c r="E23" i="14" s="1"/>
  <c r="E24" i="14" s="1"/>
  <c r="E25" i="14" s="1"/>
  <c r="E26" i="14" s="1"/>
  <c r="E27" i="14" s="1"/>
  <c r="E28" i="14" s="1"/>
  <c r="E29" i="14" s="1"/>
  <c r="E30" i="14" s="1"/>
  <c r="E31" i="14" s="1"/>
  <c r="E32" i="14" s="1"/>
  <c r="E33" i="14" s="1"/>
  <c r="E34" i="14" s="1"/>
  <c r="E35" i="14" s="1"/>
  <c r="E36" i="14" s="1"/>
  <c r="E37" i="14" s="1"/>
  <c r="E38" i="14" s="1"/>
  <c r="E39" i="14" s="1"/>
  <c r="E40" i="14" s="1"/>
  <c r="E41" i="14" s="1"/>
  <c r="E42" i="14" s="1"/>
  <c r="E43" i="14" s="1"/>
  <c r="E44" i="14" s="1"/>
  <c r="E45" i="14" s="1"/>
  <c r="E46" i="14" s="1"/>
  <c r="E47" i="14" s="1"/>
  <c r="E48" i="14" s="1"/>
  <c r="E49" i="14" s="1"/>
  <c r="E50" i="14" s="1"/>
  <c r="E51" i="14" s="1"/>
  <c r="E3" i="14"/>
  <c r="E2" i="14"/>
  <c r="I76" i="5"/>
  <c r="H76" i="5"/>
  <c r="I75" i="5"/>
  <c r="H75" i="5"/>
  <c r="CU21" i="5"/>
  <c r="CU10" i="5"/>
  <c r="H38" i="5"/>
  <c r="G38" i="5"/>
  <c r="H37" i="5"/>
  <c r="G37" i="5"/>
  <c r="H33" i="5"/>
  <c r="G33" i="5"/>
  <c r="H32" i="5"/>
  <c r="G32" i="5"/>
  <c r="M21" i="7"/>
  <c r="L21" i="7"/>
  <c r="M20" i="7"/>
  <c r="L20" i="7"/>
  <c r="M19" i="7"/>
  <c r="L19" i="7"/>
  <c r="M18" i="7"/>
  <c r="L18" i="7"/>
  <c r="M17" i="7"/>
  <c r="L17" i="7"/>
  <c r="M16" i="7"/>
  <c r="L16" i="7"/>
  <c r="H13" i="5"/>
  <c r="G13" i="5"/>
  <c r="H12" i="5"/>
  <c r="G12" i="5"/>
  <c r="H26" i="5"/>
  <c r="G26" i="5"/>
  <c r="H25" i="5"/>
  <c r="G25" i="5"/>
  <c r="CA21" i="5"/>
  <c r="BZ21" i="5"/>
  <c r="BY21" i="5"/>
  <c r="CA20" i="5"/>
  <c r="BZ20" i="5"/>
  <c r="BY20" i="5"/>
  <c r="CA19" i="5"/>
  <c r="BZ19" i="5"/>
  <c r="BY19" i="5"/>
  <c r="CA8" i="5"/>
  <c r="BZ8" i="5"/>
  <c r="BY8" i="5"/>
  <c r="CA7" i="5"/>
  <c r="BZ7" i="5"/>
  <c r="BY7" i="5"/>
  <c r="CA6" i="5"/>
  <c r="BZ6" i="5"/>
  <c r="BY6" i="5"/>
  <c r="BO30" i="5"/>
  <c r="BN30" i="5"/>
  <c r="BM30" i="5"/>
  <c r="BO21" i="5"/>
  <c r="BN21" i="5"/>
  <c r="BM21" i="5"/>
  <c r="BO20" i="5"/>
  <c r="BN20" i="5"/>
  <c r="BM20" i="5"/>
  <c r="BO19" i="5"/>
  <c r="BN19" i="5"/>
  <c r="BM19" i="5"/>
  <c r="BO8" i="5"/>
  <c r="BN8" i="5"/>
  <c r="BM8" i="5"/>
  <c r="BO7" i="5"/>
  <c r="BN7" i="5"/>
  <c r="BM7" i="5"/>
  <c r="BO6" i="5"/>
  <c r="BN6" i="5"/>
  <c r="BM6" i="5"/>
  <c r="BA21" i="5"/>
  <c r="AZ21" i="5"/>
  <c r="AY21" i="5"/>
  <c r="BA20" i="5"/>
  <c r="AZ20" i="5"/>
  <c r="AY20" i="5"/>
  <c r="BA19" i="5"/>
  <c r="AZ19" i="5"/>
  <c r="AY19" i="5"/>
  <c r="BA8" i="5"/>
  <c r="BA7" i="5"/>
  <c r="BA6" i="5"/>
  <c r="AY7" i="5"/>
  <c r="AZ7" i="5"/>
  <c r="AY8" i="5"/>
  <c r="AZ8" i="5"/>
  <c r="AZ6" i="5"/>
  <c r="AY6" i="5"/>
  <c r="M73" i="5"/>
  <c r="M74" i="5"/>
  <c r="M72" i="5"/>
  <c r="L73" i="5"/>
  <c r="L74" i="5"/>
  <c r="L72" i="5"/>
  <c r="M62" i="5"/>
  <c r="M61" i="5"/>
  <c r="L62" i="5"/>
  <c r="L61" i="5"/>
  <c r="I68" i="5"/>
  <c r="H68" i="5"/>
  <c r="I67" i="5"/>
  <c r="H67" i="5"/>
  <c r="I60" i="5"/>
  <c r="H60" i="5"/>
  <c r="I59" i="5"/>
  <c r="H59" i="5"/>
  <c r="H19" i="5"/>
  <c r="G19" i="5"/>
  <c r="H18" i="5"/>
  <c r="G18" i="5"/>
  <c r="G5" i="5"/>
  <c r="G4" i="5"/>
  <c r="Z40" i="12"/>
  <c r="W40" i="12"/>
  <c r="Z39" i="12"/>
  <c r="W39" i="12"/>
  <c r="AI31" i="12"/>
  <c r="R19" i="12"/>
  <c r="AI30" i="12"/>
  <c r="S18" i="12"/>
  <c r="AI29" i="12"/>
  <c r="S17" i="12"/>
  <c r="AI28" i="12"/>
  <c r="S16" i="12"/>
  <c r="S15" i="12"/>
  <c r="AI11" i="12"/>
  <c r="AI10" i="12"/>
  <c r="AI9" i="12"/>
  <c r="AI8" i="12"/>
  <c r="S8" i="12"/>
  <c r="AI7" i="12"/>
  <c r="S7" i="12"/>
  <c r="S6" i="12"/>
  <c r="S5" i="12"/>
  <c r="L6" i="7"/>
  <c r="M6" i="7"/>
  <c r="L7" i="7"/>
  <c r="M7" i="7"/>
  <c r="L8" i="7"/>
  <c r="M8" i="7"/>
  <c r="L10" i="7"/>
  <c r="M10" i="7"/>
  <c r="M5" i="7"/>
  <c r="L5" i="7"/>
  <c r="G7" i="11"/>
  <c r="G8" i="11"/>
  <c r="G9" i="11"/>
  <c r="G10" i="11"/>
  <c r="G11" i="11"/>
  <c r="G12" i="11"/>
  <c r="G13" i="11"/>
  <c r="G14" i="11"/>
  <c r="G6" i="11"/>
  <c r="H5" i="5"/>
  <c r="H4" i="5"/>
  <c r="I2" i="14"/>
  <c r="J2" i="14"/>
  <c r="I3" i="14"/>
  <c r="I4" i="14"/>
  <c r="I7" i="14"/>
  <c r="J5" i="14"/>
  <c r="I5" i="14"/>
  <c r="J6" i="14"/>
  <c r="J4" i="14"/>
  <c r="J3" i="14"/>
  <c r="J7" i="14"/>
  <c r="I6" i="14"/>
  <c r="H114" i="5" l="1"/>
  <c r="M44" i="7"/>
  <c r="L59" i="7"/>
  <c r="L62" i="7"/>
  <c r="L40" i="7"/>
  <c r="L51" i="7"/>
  <c r="M64" i="7"/>
  <c r="M63" i="7"/>
  <c r="M62" i="7"/>
  <c r="M61" i="7"/>
  <c r="M60" i="7"/>
  <c r="M39" i="7"/>
  <c r="L44" i="7"/>
  <c r="M54" i="7"/>
  <c r="M52" i="7"/>
  <c r="M50" i="7"/>
  <c r="L49" i="7"/>
  <c r="L43" i="7"/>
  <c r="M42" i="7"/>
  <c r="M41" i="7"/>
  <c r="M40" i="7"/>
  <c r="M53" i="7"/>
  <c r="M51" i="7"/>
  <c r="H105" i="5"/>
  <c r="G93" i="5"/>
  <c r="H92" i="5"/>
  <c r="CU18" i="5"/>
  <c r="H84" i="5"/>
  <c r="G85" i="5"/>
  <c r="H112" i="5"/>
  <c r="H106" i="5"/>
  <c r="CU8" i="5"/>
  <c r="CT9" i="5"/>
  <c r="CU9" i="5"/>
  <c r="H87" i="5"/>
  <c r="H85" i="5"/>
  <c r="G94" i="5"/>
  <c r="G98" i="5"/>
  <c r="H99" i="5"/>
  <c r="CT8" i="5"/>
  <c r="G92" i="5"/>
  <c r="H94" i="5"/>
  <c r="G106" i="5"/>
  <c r="H100" i="5"/>
  <c r="G112" i="5"/>
  <c r="CU7" i="5"/>
  <c r="G87" i="5"/>
  <c r="G105" i="5"/>
  <c r="G91" i="5"/>
  <c r="H101" i="5"/>
  <c r="G100" i="5"/>
  <c r="G86" i="5"/>
  <c r="G113" i="5"/>
  <c r="H86" i="5"/>
  <c r="H93" i="5"/>
  <c r="H108" i="5"/>
  <c r="H107" i="5"/>
  <c r="G114" i="5"/>
  <c r="L63" i="7"/>
  <c r="L60" i="7"/>
  <c r="L64" i="7"/>
  <c r="L61" i="7"/>
  <c r="M59" i="7"/>
  <c r="L52" i="7"/>
  <c r="L53" i="7"/>
  <c r="L50" i="7"/>
  <c r="L54" i="7"/>
  <c r="M49" i="7"/>
  <c r="M43" i="7"/>
  <c r="L41" i="7"/>
  <c r="L42" i="7"/>
  <c r="L39" i="7"/>
  <c r="H113" i="5"/>
  <c r="H115" i="5"/>
  <c r="G115" i="5"/>
  <c r="G107" i="5"/>
  <c r="G108" i="5"/>
  <c r="G99" i="5"/>
  <c r="G101" i="5"/>
  <c r="H91" i="5"/>
  <c r="M63" i="5"/>
  <c r="G6" i="5"/>
  <c r="L63" i="5"/>
  <c r="K7" i="14"/>
  <c r="K6" i="14"/>
  <c r="K5" i="14"/>
  <c r="K4" i="14"/>
  <c r="K3" i="14"/>
  <c r="K2" i="14"/>
  <c r="CT19" i="5"/>
  <c r="CT20" i="5"/>
  <c r="CT21" i="5"/>
  <c r="R5" i="5"/>
  <c r="R6" i="5"/>
  <c r="R7" i="5"/>
  <c r="R4" i="5"/>
  <c r="R14" i="5"/>
  <c r="R15" i="5"/>
  <c r="R16" i="5"/>
  <c r="R13" i="5"/>
  <c r="AE18" i="5" l="1"/>
  <c r="AF18" i="5"/>
  <c r="AF17" i="5"/>
  <c r="AE17" i="5"/>
  <c r="AE8" i="5"/>
  <c r="AF8" i="5"/>
  <c r="AE20" i="5"/>
  <c r="AF20" i="5"/>
  <c r="AE6" i="5"/>
  <c r="AF6" i="5"/>
  <c r="AE9" i="5"/>
  <c r="AF9" i="5"/>
  <c r="AE7" i="5"/>
  <c r="AF7" i="5"/>
  <c r="AE19" i="5"/>
  <c r="AF19" i="5"/>
  <c r="E2" i="15" l="1"/>
  <c r="E3" i="15"/>
  <c r="E4" i="15"/>
  <c r="E5" i="15"/>
  <c r="E6" i="15"/>
  <c r="E7" i="15"/>
  <c r="E8" i="15"/>
  <c r="E9" i="15"/>
  <c r="E10" i="15"/>
  <c r="H3" i="15" a="1"/>
  <c r="H3" i="15" s="1"/>
  <c r="H5" i="15" a="1"/>
  <c r="H5" i="15" s="1"/>
  <c r="H7" i="15" a="1"/>
  <c r="H7" i="15" s="1"/>
  <c r="H6" i="15" a="1"/>
  <c r="H6" i="15" s="1"/>
  <c r="H4" i="15" a="1"/>
  <c r="H4" i="15" s="1"/>
  <c r="H2" i="15" a="1"/>
  <c r="H2" i="15" s="1"/>
  <c r="I3" i="15"/>
  <c r="J3" i="15"/>
  <c r="J7" i="15"/>
  <c r="J2" i="15"/>
  <c r="J5" i="15"/>
  <c r="I4" i="15"/>
  <c r="J4" i="15"/>
  <c r="I6" i="15"/>
  <c r="I5" i="15"/>
  <c r="J6" i="15"/>
  <c r="I7" i="15"/>
  <c r="I2" i="15"/>
  <c r="K5" i="15" l="1"/>
  <c r="K3" i="15"/>
  <c r="K6" i="15"/>
  <c r="K7" i="15"/>
  <c r="K2" i="15"/>
  <c r="K4" i="15"/>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<sst xmlns="http://schemas.openxmlformats.org/spreadsheetml/2006/main" count="1195" uniqueCount="204">
  <si>
    <t>r</t>
  </si>
  <si>
    <t>1 (M=1000)</t>
  </si>
  <si>
    <t>1 (M=200)</t>
  </si>
  <si>
    <t>1 (M=500)</t>
  </si>
  <si>
    <t>2 (M=200)</t>
  </si>
  <si>
    <t>2 (M=500)</t>
  </si>
  <si>
    <t>2 (M=1000)</t>
  </si>
  <si>
    <t>1 (M=2000)</t>
  </si>
  <si>
    <t>2 (M=2000)</t>
  </si>
  <si>
    <t>r/strat</t>
  </si>
  <si>
    <t>3</t>
  </si>
  <si>
    <t>4</t>
  </si>
  <si>
    <t>5</t>
  </si>
  <si>
    <t>6</t>
  </si>
  <si>
    <t>k/strat</t>
  </si>
  <si>
    <t>n/a</t>
  </si>
  <si>
    <t>Scenario 1b) r=20</t>
  </si>
  <si>
    <t>Scenario 1c) r=35</t>
  </si>
  <si>
    <t>Scenario 1e) r=10</t>
  </si>
  <si>
    <t>Scenario 1d) r=6</t>
  </si>
  <si>
    <t xml:space="preserve">r </t>
  </si>
  <si>
    <t>MAE Kfun</t>
  </si>
  <si>
    <t>Radial Sobol (r,2k)matrix</t>
  </si>
  <si>
    <t>shift 4</t>
  </si>
  <si>
    <t>K=50</t>
  </si>
  <si>
    <t>Radial Sobol (r,2k)matrix winding variant</t>
  </si>
  <si>
    <t>K=75</t>
  </si>
  <si>
    <t>K=10</t>
  </si>
  <si>
    <t>OT Khare p=4, M=1000</t>
  </si>
  <si>
    <t>Winding Sobol (r,2k)matrix</t>
  </si>
  <si>
    <t>3 (2r,k)</t>
  </si>
  <si>
    <t>3 (r,2k)</t>
  </si>
  <si>
    <t>total cost</t>
  </si>
  <si>
    <t>Here MAE is not divided by an extra 1/k, because that's what Annoni said. Also, r is taken according to Nt=N(k+1),</t>
  </si>
  <si>
    <t>Not 50N(k+1)</t>
  </si>
  <si>
    <t>G6fun</t>
  </si>
  <si>
    <t>MAE Annoni</t>
  </si>
  <si>
    <t>Saltelli Kfun plot data extracted:</t>
  </si>
  <si>
    <t>winding:</t>
  </si>
  <si>
    <t>Radial</t>
  </si>
  <si>
    <t>Saltelli winding</t>
  </si>
  <si>
    <t>Saltelli radial</t>
  </si>
  <si>
    <t>MAE</t>
  </si>
  <si>
    <t>K=100</t>
  </si>
  <si>
    <t>sim takes 1/2 day</t>
  </si>
  <si>
    <t xml:space="preserve"> m=50</t>
  </si>
  <si>
    <t>Saltelli G6fun plot data extracted</t>
  </si>
  <si>
    <t>MAE annoni</t>
  </si>
  <si>
    <t>7</t>
  </si>
  <si>
    <t>Scenario 3a) Sobol radial vs Sobol winding</t>
  </si>
  <si>
    <t>Column1</t>
  </si>
  <si>
    <t>radial k=50</t>
  </si>
  <si>
    <t>radial k=75</t>
  </si>
  <si>
    <t>winding k=50</t>
  </si>
  <si>
    <t>winding k=75</t>
  </si>
  <si>
    <t>Column2</t>
  </si>
  <si>
    <t>Column5</t>
  </si>
  <si>
    <t>radial k=35</t>
  </si>
  <si>
    <t>winding k=35</t>
  </si>
  <si>
    <t>radial k20</t>
  </si>
  <si>
    <t>winding k20</t>
  </si>
  <si>
    <t>radial k10</t>
  </si>
  <si>
    <t>winding k10</t>
  </si>
  <si>
    <t>Radial Rd (r,2k)matrix shift 4</t>
  </si>
  <si>
    <t>ours</t>
  </si>
  <si>
    <t>annoni</t>
  </si>
  <si>
    <t>Winding Rd (r,2k) shift 4</t>
  </si>
  <si>
    <t>Radial Sobol (r,2k)matrix old sobol direction vectors</t>
  </si>
  <si>
    <t>Radial Sobol (r,2k) shift 4</t>
  </si>
  <si>
    <t>Winding Sobol (r,2k)matrix old sobol direction vectors</t>
  </si>
  <si>
    <t>STD</t>
  </si>
  <si>
    <t>Average</t>
  </si>
  <si>
    <t>MAE (paper)</t>
  </si>
  <si>
    <t>MAE (paper approach no shift)</t>
  </si>
  <si>
    <t>MAE (Jansen no shift)</t>
  </si>
  <si>
    <t>MAE (Jansen shift 4)</t>
  </si>
  <si>
    <t>Following Saltelli code</t>
  </si>
  <si>
    <t>Radial: Mean over different QR seqs</t>
  </si>
  <si>
    <t>Mean</t>
  </si>
  <si>
    <t>std</t>
  </si>
  <si>
    <t>Winding: Mean over different QR seqs</t>
  </si>
  <si>
    <t>Saltelli code shift 4</t>
  </si>
  <si>
    <t>QRshift</t>
  </si>
  <si>
    <t>Best QRshift:</t>
  </si>
  <si>
    <t>Initial burnin</t>
  </si>
  <si>
    <t>Best burnin:</t>
  </si>
  <si>
    <t>Kfun | k=10 | different Qrshift | Sobol radial QR | Following Saltelli code for variance est. | MAE Annoni</t>
  </si>
  <si>
    <t>Kfun | k=10 | different first Burnin | Sobol radial QR | Qrshift = 4 | Following Saltelli code for variance est. | MAE Annoni</t>
  </si>
  <si>
    <t>Kfun | k=10 | different Qrshift |Rseq radial QR | Following Saltelli code for variance est. | MAE Annoni</t>
  </si>
  <si>
    <t>Kfun | k=10 | different first Burnin | Rseq radial QR | Qrshift = 4 | Following Saltelli code for variance est. | MAE Annoni</t>
  </si>
  <si>
    <t>Kfun | k=20 | different Qrshift |Rseq radial QR | Following Saltelli code for variance est. | MAE Annoni</t>
  </si>
  <si>
    <t>Kfun | k=10 | different Qrshift |Sobol pre2010 radial QR | Following Saltelli code for variance est. | MAE Annoni</t>
  </si>
  <si>
    <t>Kfun | k=10 | different first Burnin | Sobol pre2010 radial QR | Qrshift = 4 | Following Saltelli code for variance est. | MAE Annoni</t>
  </si>
  <si>
    <t>Saltelli code (A and B; variance, shuffle inputs etc.)</t>
  </si>
  <si>
    <t>Saltelli code (A and B; variance, but NOT shuffle inputs etc.)</t>
  </si>
  <si>
    <t>without input permutations and following saltelli code</t>
  </si>
  <si>
    <t>No shuffle</t>
  </si>
  <si>
    <t>Radial Sobol Saltelli AB</t>
  </si>
  <si>
    <t>Winding Sobol Saltelli AB</t>
  </si>
  <si>
    <t>Following Saltelli code w.r.t. variance calculation etc.</t>
  </si>
  <si>
    <t>6 Dim function</t>
  </si>
  <si>
    <t>Winding</t>
  </si>
  <si>
    <t>Sobol shift 4</t>
  </si>
  <si>
    <t>Rseq shift 4</t>
  </si>
  <si>
    <t>MAE = divided by k</t>
  </si>
  <si>
    <t>Following Saltelli code (i.e. taking AB for V(Y), sample variance, etc.)</t>
  </si>
  <si>
    <t>NOT following saltelli code</t>
  </si>
  <si>
    <t>Radial Partial Sobol (r,2k) shift 4</t>
  </si>
  <si>
    <t>But ranking is correct each time.</t>
  </si>
  <si>
    <t>Sob radial</t>
  </si>
  <si>
    <t>Sob wind</t>
  </si>
  <si>
    <t>K</t>
  </si>
  <si>
    <t>P</t>
  </si>
  <si>
    <t>Sob rad base</t>
  </si>
  <si>
    <t>rd radial</t>
  </si>
  <si>
    <t>Xi-based</t>
  </si>
  <si>
    <t>Mu-based</t>
  </si>
  <si>
    <t>Average over 50 runs (following Saltelli et al.)</t>
  </si>
  <si>
    <t>Note: small deviations possible because iterator order is random and exact same S values</t>
  </si>
  <si>
    <t>6-dim</t>
  </si>
  <si>
    <t>K-function (k=10)</t>
  </si>
  <si>
    <t>K-function (k=50)</t>
  </si>
  <si>
    <t>x</t>
  </si>
  <si>
    <t>Parameter</t>
  </si>
  <si>
    <t>Output</t>
  </si>
  <si>
    <t>S_Xi</t>
  </si>
  <si>
    <t>S_mu*</t>
  </si>
  <si>
    <t>Y_0</t>
  </si>
  <si>
    <t>h</t>
  </si>
  <si>
    <t>index</t>
  </si>
  <si>
    <t>Cumsum</t>
  </si>
  <si>
    <t>unimp. Mean</t>
  </si>
  <si>
    <t>unimp. Std</t>
  </si>
  <si>
    <t>mu+3sigma</t>
  </si>
  <si>
    <t>h5</t>
  </si>
  <si>
    <t>h = 5</t>
  </si>
  <si>
    <t>vertical lines</t>
  </si>
  <si>
    <t>index - 1/2</t>
  </si>
  <si>
    <t>index -1/2</t>
  </si>
  <si>
    <t>FS</t>
  </si>
  <si>
    <t>PS</t>
  </si>
  <si>
    <t>FRd</t>
  </si>
  <si>
    <t>PRd</t>
  </si>
  <si>
    <t>FSW</t>
  </si>
  <si>
    <t>EOT</t>
  </si>
  <si>
    <t>r=35</t>
  </si>
  <si>
    <t>r=20</t>
  </si>
  <si>
    <t>r=10</t>
  </si>
  <si>
    <t>r=6</t>
  </si>
  <si>
    <t>k=50</t>
  </si>
  <si>
    <t>Kfun k=10</t>
  </si>
  <si>
    <t>Kfun k=50</t>
  </si>
  <si>
    <t>Gfun k=10</t>
  </si>
  <si>
    <t>Gfun k=50</t>
  </si>
  <si>
    <t>6dim k=10</t>
  </si>
  <si>
    <t>Radial Partial Sobol (r,2k) shift 4 (No shuffle,  Saltelli code)</t>
  </si>
  <si>
    <t>(Saltelli variance etc.)</t>
  </si>
  <si>
    <t>Kfun following Saltelli variance etc. Actual MAE plotted.</t>
  </si>
  <si>
    <t>MAE instead of MAE annoni</t>
  </si>
  <si>
    <t>Radial:</t>
  </si>
  <si>
    <t xml:space="preserve">Kfun sobol radial k=10 </t>
  </si>
  <si>
    <t xml:space="preserve">Kfun, k=10 </t>
  </si>
  <si>
    <t>Kfun k=75</t>
  </si>
  <si>
    <t xml:space="preserve"> Sobol (r,2k)matrix winding variant</t>
  </si>
  <si>
    <t>Sobol partial radial</t>
  </si>
  <si>
    <t>Gfun</t>
  </si>
  <si>
    <t>Sobol radial partial</t>
  </si>
  <si>
    <t>TO DO this legend is not correct</t>
  </si>
  <si>
    <t>G*, k=50</t>
  </si>
  <si>
    <t>Chi &gt; mu*</t>
  </si>
  <si>
    <t>Unclear, or chi&gt;mu*</t>
  </si>
  <si>
    <t>Small step best</t>
  </si>
  <si>
    <t xml:space="preserve">chi &gt; mu for best approaches, </t>
  </si>
  <si>
    <t>kendall</t>
  </si>
  <si>
    <t>pearson</t>
  </si>
  <si>
    <t>Scenario 1a) k=50</t>
  </si>
  <si>
    <t>Scenario 2a) k=50, 20% Integer</t>
  </si>
  <si>
    <t>G* function with 50 inputs</t>
  </si>
  <si>
    <t>G*-function (k=10)</t>
  </si>
  <si>
    <t>G*-function (k=50) (first 10 important, rest unimportant)</t>
  </si>
  <si>
    <t xml:space="preserve">G* function with k=50. Parameters are ordered to S_chi-value (i.e. importance). Red lines show Importance threshold S0 = mu_0 + 3sigma_0, with unimportance thresholds h=5,10,15,20,25, 30%. Hence, everything above red line is important.
Blue lines show unimportant group, i.e. everything to left of bllue lines is unimportant for said h-value.
</t>
  </si>
  <si>
    <t>Scaled spread ~D</t>
  </si>
  <si>
    <t>Scaled discrepancy ~W2^2</t>
  </si>
  <si>
    <t xml:space="preserve">Simulations to create figures that show spread and discrepancy of different sampling strats.	
Strats:		
1. OT (all M choose r possibilities)		
2. EOT (as given in code by Khare et al.)		
3.‘Full’ Sobol radial
4.‘Partial’ Sobol radial 
5.‘Full’ Rd radial 
6.‘Partial’ Rd radial	
7. 'Full' Sobol winding	
Note: 
- QR methods are with shift of 4 and (r,2k)-matrix; 
- resample if duplicate perturbation points;
- No burnin.
- If empty field, it was typically not feasible to run simulations in an acceptable time frame.
</t>
  </si>
  <si>
    <t>Column3</t>
  </si>
  <si>
    <t>Reproducing experiment by Saltelli et al.; G*6-function here with k=10. Green marked results are used in figure, rest are additional results which are not used in the paper.
Saltelli code means the methods in that paper are followed (i.e. use both A and B matrix in calc. total variance, use their variance approx. formula, optionally shuffle input labels). MAE Annoni means the MAE formula as in Saltelli et al. - ms Annoni was our point of contact regarding that paper</t>
  </si>
  <si>
    <t>Comparing different QR shifts and burnin amounts. Not in paper. Sobol pre2010 refers to the old direction vectors provided by Joe &amp; Kuo.</t>
  </si>
  <si>
    <t>Reproducing experiment by Saltelli et al.; K-function here with k=10.
Note: results here do not match those in Saltelli et al. It turned out Saltelli et al. used some different numerical approximations than we were anticipating. See also further to the right on this sheet.
These results are purely included to archival purposes</t>
  </si>
  <si>
    <t>Reproducing experiment by Saltelli et al.; K-function here with k=10. 
Figure is on "plots" page</t>
  </si>
  <si>
    <t>Qrshift 0</t>
  </si>
  <si>
    <t>Using Puy et al. variance etc.</t>
  </si>
  <si>
    <t xml:space="preserve">Extending experiment by Saltelli et al.; K-function here with k=50,75,100. In paper only k=75 is shown.
</t>
  </si>
  <si>
    <t xml:space="preserve">Extending experiment by Saltelli et al.; G*-function here with k=50.
</t>
  </si>
  <si>
    <t>Winding Sobol (r,2k)</t>
  </si>
  <si>
    <t xml:space="preserve">Winding Sobol (r,2k) </t>
  </si>
  <si>
    <t>.</t>
  </si>
  <si>
    <t>On this sheet, we test how well different measures and trajectory approaches are able to correctly estimate rankings.
We consider two dimensionless normalized measures (both with h=10 and threshold = mu+3sigma at the moment):
- based on the median effect (Xi);
- based on the mean of the absolute effects (mu*).
We consider the following trajectory approaches:
- QR:
          - Sobol radial (r,2k), shift 4;
          - Sobol winding (r,2k), shift 4;
          - Sobol radial base only, p=4;
          - Rd radial (r,2k), shift 4;
          - EOT, M1000 (only for low r), p=4;
We consider the following test functions:
- K-fun;
- G6-fun;
- 6-dim function
We consider the following numbers of trajectories (note, these are lower than in Saltelli's test, but these are more in line with what is actually used):
- r= 4, 6, 10, 15, 25, 40, 100;
Following Puy et al. 2020, we use the following performance indices:
- Kendall correlation coefficient K (to assess total ability to rank correctly);
- Pearson correlation coefficient P applied to savage scores of rankings (puts emphasis on estimating important parameters correctly);</t>
  </si>
  <si>
    <t xml:space="preserve">Extending experiment by Saltelli et al.; f6-function here. 
Not shown in paper.
</t>
  </si>
  <si>
    <t>Penman-Monteith (k=8)</t>
  </si>
  <si>
    <t>same C_delta for p=4 and p=8, so smaller steps for p=8. Note: for p=8 step direction is random in some cases, because small enough step size.</t>
  </si>
  <si>
    <t>Sob rad pinned p=4</t>
  </si>
  <si>
    <t>Sob rad pinned p=8</t>
  </si>
  <si>
    <t>rd winding</t>
  </si>
  <si>
    <t>BUT WITH UNSCALED EFFECTS/SENSITIVITY MEASURES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</si>
</sst>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
    <numFmt numFmtId="165" formatCode="0.00000"/>
    <numFmt numFmtId="166" formatCode="0.0000"/>
  </numFmts>
  <fonts count="5" x14ac:knownFonts="1">
    <font>
      <sz val="11"/>
      <color theme="1"/>
      <name val="Calibri"/>
      <family val="2"/>
      <scheme val="minor"/>
    </font>
    <font>
      <sz val="8"/>
      <color theme="1"/>
      <name val="Calibri"/>
      <family val="2"/>
      <scheme val="minor"/>
    </font>
    <font>
      <sz val="11"/>
      <color rgb="FFFF0000"/>
      <name val="Calibri"/>
      <family val="2"/>
      <scheme val="minor"/>
    </font>
    <font>
      <sz val="8"/>
      <name val="Calibri"/>
      <family val="2"/>
      <scheme val="minor"/>
    </font>
    <font>
      <sz val="11"/>
      <name val="Calibri"/>
      <family val="2"/>
      <scheme val="minor"/>
    </font>
  </fonts>
  <fills count="14">
    <fill>
      <patternFill patternType="none"/>
    </fill>
    <fill>
      <patternFill patternType="gray125"/>
    </fill>
    <fill>
      <patternFill patternType="solid">
        <fgColor theme="9"/>
        <bgColor indexed="64"/>
      </patternFill>
    </fill>
    <fill>
      <patternFill patternType="solid">
        <fgColor theme="5" tint="0.59999389629810485"/>
        <bgColor indexed="64"/>
      </patternFill>
    </fill>
    <fill>
      <patternFill patternType="solid">
        <fgColor theme="2"/>
        <bgColor indexed="64"/>
      </patternFill>
    </fill>
    <fill>
      <patternFill patternType="solid">
        <fgColor theme="5"/>
        <bgColor indexed="64"/>
      </patternFill>
    </fill>
    <fill>
      <patternFill patternType="solid">
        <fgColor theme="9" tint="0.59999389629810485"/>
        <bgColor indexed="64"/>
      </patternFill>
    </fill>
    <fill>
      <patternFill patternType="solid">
        <fgColor theme="0" tint="-0.14999847407452621"/>
        <bgColor indexed="64"/>
      </patternFill>
    </fill>
    <fill>
      <patternFill patternType="solid">
        <fgColor theme="8" tint="0.59999389629810485"/>
        <bgColor indexed="64"/>
      </patternFill>
    </fill>
    <fill>
      <patternFill patternType="solid">
        <fgColor rgb="FFFFFF00"/>
        <bgColor indexed="64"/>
      </patternFill>
    </fill>
    <fill>
      <patternFill patternType="solid">
        <fgColor rgb="FFC00000"/>
        <bgColor indexed="64"/>
      </patternFill>
    </fill>
    <fill>
      <patternFill patternType="solid">
        <fgColor theme="5" tint="0.79998168889431442"/>
        <bgColor indexed="64"/>
      </patternFill>
    </fill>
    <fill>
      <patternFill patternType="solid">
        <fgColor theme="6"/>
        <bgColor indexed="64"/>
      </patternFill>
    </fill>
    <fill>
      <patternFill patternType="solid">
        <fgColor theme="0" tint="-0.249977111117893"/>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rgb="FFFF0000"/>
      </left>
      <right/>
      <top style="medium">
        <color rgb="FFFF0000"/>
      </top>
      <bottom/>
      <diagonal/>
    </border>
    <border>
      <left/>
      <right/>
      <top style="medium">
        <color rgb="FFFF0000"/>
      </top>
      <bottom/>
      <diagonal/>
    </border>
    <border>
      <left/>
      <right style="medium">
        <color rgb="FFFF0000"/>
      </right>
      <top style="medium">
        <color rgb="FFFF0000"/>
      </top>
      <bottom/>
      <diagonal/>
    </border>
    <border>
      <left style="medium">
        <color rgb="FFFF0000"/>
      </left>
      <right/>
      <top/>
      <bottom/>
      <diagonal/>
    </border>
    <border>
      <left/>
      <right style="medium">
        <color rgb="FFFF0000"/>
      </right>
      <top/>
      <bottom/>
      <diagonal/>
    </border>
    <border>
      <left style="medium">
        <color rgb="FFFF0000"/>
      </left>
      <right/>
      <top/>
      <bottom style="medium">
        <color rgb="FFFF0000"/>
      </bottom>
      <diagonal/>
    </border>
    <border>
      <left/>
      <right/>
      <top/>
      <bottom style="medium">
        <color rgb="FFFF0000"/>
      </bottom>
      <diagonal/>
    </border>
    <border>
      <left/>
      <right style="medium">
        <color rgb="FFFF0000"/>
      </right>
      <top/>
      <bottom style="medium">
        <color rgb="FFFF0000"/>
      </bottom>
      <diagonal/>
    </border>
    <border>
      <left/>
      <right/>
      <top/>
      <bottom style="thin">
        <color rgb="FFFF0000"/>
      </bottom>
      <diagonal/>
    </border>
  </borders>
  <cellStyleXfs count="1">
    <xf numFmtId="0" fontId="0" fillId="0" borderId="0"/>
  </cellStyleXfs>
  <cellXfs count="103">
    <xf numFmtId="0" fontId="0" fillId="0" borderId="0" xfId="0"/>
    <xf numFmtId="0" fontId="0" fillId="2" borderId="0" xfId="0" applyFill="1"/>
    <xf numFmtId="11" fontId="0" fillId="0" borderId="0" xfId="0" applyNumberFormat="1"/>
    <xf numFmtId="164" fontId="0" fillId="0" borderId="0" xfId="0" applyNumberFormat="1"/>
    <xf numFmtId="164" fontId="0" fillId="3" borderId="0" xfId="0" applyNumberFormat="1" applyFill="1"/>
    <xf numFmtId="165" fontId="0" fillId="3" borderId="0" xfId="0" applyNumberFormat="1" applyFill="1"/>
    <xf numFmtId="166" fontId="0" fillId="0" borderId="0" xfId="0" applyNumberFormat="1"/>
    <xf numFmtId="0" fontId="2" fillId="0" borderId="0" xfId="0" applyFont="1"/>
    <xf numFmtId="0" fontId="0" fillId="0" borderId="0" xfId="0" applyAlignment="1">
      <alignment horizontal="right"/>
    </xf>
    <xf numFmtId="0" fontId="0" fillId="0" borderId="6" xfId="0" applyBorder="1"/>
    <xf numFmtId="0" fontId="0" fillId="0" borderId="9" xfId="0" applyBorder="1"/>
    <xf numFmtId="0" fontId="0" fillId="0" borderId="8" xfId="0" applyBorder="1"/>
    <xf numFmtId="0" fontId="0" fillId="0" borderId="2" xfId="0" applyBorder="1"/>
    <xf numFmtId="0" fontId="0" fillId="0" borderId="4" xfId="0" applyBorder="1"/>
    <xf numFmtId="0" fontId="0" fillId="0" borderId="5" xfId="0" applyBorder="1"/>
    <xf numFmtId="0" fontId="0" fillId="0" borderId="7" xfId="0" applyBorder="1"/>
    <xf numFmtId="0" fontId="0" fillId="4" borderId="9" xfId="0" applyFill="1" applyBorder="1"/>
    <xf numFmtId="0" fontId="0" fillId="4" borderId="8" xfId="0" applyFill="1" applyBorder="1"/>
    <xf numFmtId="0" fontId="0" fillId="4" borderId="11" xfId="0" applyFill="1" applyBorder="1" applyAlignment="1">
      <alignment horizontal="left"/>
    </xf>
    <xf numFmtId="0" fontId="0" fillId="4" borderId="10" xfId="0" applyFill="1" applyBorder="1" applyAlignment="1">
      <alignment horizontal="left"/>
    </xf>
    <xf numFmtId="0" fontId="0" fillId="5" borderId="1" xfId="0" applyFill="1" applyBorder="1"/>
    <xf numFmtId="0" fontId="0" fillId="4" borderId="5" xfId="0" applyFill="1" applyBorder="1" applyAlignment="1">
      <alignment horizontal="left"/>
    </xf>
    <xf numFmtId="0" fontId="0" fillId="6" borderId="2" xfId="0" applyFill="1" applyBorder="1"/>
    <xf numFmtId="0" fontId="0" fillId="6" borderId="0" xfId="0" applyFill="1"/>
    <xf numFmtId="0" fontId="0" fillId="6" borderId="4" xfId="0" applyFill="1" applyBorder="1"/>
    <xf numFmtId="0" fontId="0" fillId="6" borderId="5" xfId="0" applyFill="1" applyBorder="1"/>
    <xf numFmtId="0" fontId="0" fillId="6" borderId="6" xfId="0" applyFill="1" applyBorder="1"/>
    <xf numFmtId="0" fontId="0" fillId="6" borderId="8" xfId="0" applyFill="1" applyBorder="1"/>
    <xf numFmtId="0" fontId="0" fillId="6" borderId="9" xfId="0" applyFill="1" applyBorder="1"/>
    <xf numFmtId="0" fontId="0" fillId="6" borderId="7" xfId="0" applyFill="1" applyBorder="1"/>
    <xf numFmtId="0" fontId="0" fillId="7" borderId="0" xfId="0" applyFill="1"/>
    <xf numFmtId="164" fontId="0" fillId="8" borderId="0" xfId="0" applyNumberFormat="1" applyFill="1"/>
    <xf numFmtId="0" fontId="0" fillId="8" borderId="0" xfId="0" applyFill="1"/>
    <xf numFmtId="0" fontId="2" fillId="9" borderId="0" xfId="0" applyFont="1" applyFill="1"/>
    <xf numFmtId="0" fontId="0" fillId="4" borderId="0" xfId="0" applyFill="1"/>
    <xf numFmtId="0" fontId="0" fillId="10" borderId="0" xfId="0" applyFill="1"/>
    <xf numFmtId="0" fontId="0" fillId="9" borderId="0" xfId="0" applyFill="1"/>
    <xf numFmtId="0" fontId="0" fillId="0" borderId="20" xfId="0" applyBorder="1"/>
    <xf numFmtId="11" fontId="0" fillId="6" borderId="0" xfId="0" applyNumberFormat="1" applyFill="1"/>
    <xf numFmtId="0" fontId="0" fillId="11" borderId="0" xfId="0" applyFill="1"/>
    <xf numFmtId="0" fontId="0" fillId="3" borderId="0" xfId="0" applyFill="1"/>
    <xf numFmtId="0" fontId="0" fillId="12" borderId="0" xfId="0" applyFill="1"/>
    <xf numFmtId="0" fontId="4" fillId="0" borderId="0" xfId="0" applyFont="1"/>
    <xf numFmtId="0" fontId="0" fillId="0" borderId="0" xfId="0" quotePrefix="1"/>
    <xf numFmtId="0" fontId="2" fillId="6" borderId="0" xfId="0" applyFont="1" applyFill="1"/>
    <xf numFmtId="0" fontId="0" fillId="13" borderId="0" xfId="0" applyFill="1"/>
    <xf numFmtId="0" fontId="0" fillId="4" borderId="3" xfId="0" applyFill="1" applyBorder="1" applyAlignment="1">
      <alignment horizontal="center"/>
    </xf>
    <xf numFmtId="0" fontId="0" fillId="4" borderId="4" xfId="0" applyFill="1" applyBorder="1" applyAlignment="1">
      <alignment horizontal="center"/>
    </xf>
    <xf numFmtId="0" fontId="1" fillId="0" borderId="0" xfId="0" applyFont="1" applyAlignment="1">
      <alignment horizontal="center" wrapText="1"/>
    </xf>
    <xf numFmtId="0" fontId="0" fillId="7" borderId="0" xfId="0" applyFill="1" applyAlignment="1">
      <alignment horizontal="left" vertical="top" wrapText="1"/>
    </xf>
    <xf numFmtId="0" fontId="2" fillId="0" borderId="12" xfId="0" applyFont="1" applyBorder="1" applyAlignment="1">
      <alignment horizontal="center" vertical="center" wrapText="1"/>
    </xf>
    <xf numFmtId="0" fontId="2" fillId="0" borderId="13"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0" xfId="0" applyFont="1" applyAlignment="1">
      <alignment horizontal="center" vertical="center" wrapText="1"/>
    </xf>
    <xf numFmtId="0" fontId="2" fillId="0" borderId="16" xfId="0" applyFont="1" applyBorder="1" applyAlignment="1">
      <alignment horizontal="center" vertical="center" wrapText="1"/>
    </xf>
    <xf numFmtId="0" fontId="2" fillId="0" borderId="17" xfId="0" applyFont="1" applyBorder="1" applyAlignment="1">
      <alignment horizontal="center" vertical="center" wrapText="1"/>
    </xf>
    <xf numFmtId="0" fontId="2" fillId="0" borderId="18" xfId="0" applyFont="1" applyBorder="1" applyAlignment="1">
      <alignment horizontal="center" vertical="center" wrapText="1"/>
    </xf>
    <xf numFmtId="0" fontId="2" fillId="0" borderId="19" xfId="0" applyFont="1" applyBorder="1" applyAlignment="1">
      <alignment horizontal="center" vertical="center" wrapText="1"/>
    </xf>
    <xf numFmtId="0" fontId="0" fillId="0" borderId="12" xfId="0" applyBorder="1" applyAlignment="1">
      <alignment horizontal="center" vertical="center" wrapText="1"/>
    </xf>
    <xf numFmtId="0" fontId="0" fillId="0" borderId="13" xfId="0" applyBorder="1" applyAlignment="1">
      <alignment horizontal="center" vertical="center" wrapText="1"/>
    </xf>
    <xf numFmtId="0" fontId="0" fillId="0" borderId="14" xfId="0" applyBorder="1" applyAlignment="1">
      <alignment horizontal="center" vertical="center" wrapText="1"/>
    </xf>
    <xf numFmtId="0" fontId="0" fillId="0" borderId="15" xfId="0" applyBorder="1" applyAlignment="1">
      <alignment horizontal="center" vertical="center" wrapText="1"/>
    </xf>
    <xf numFmtId="0" fontId="0" fillId="0" borderId="0" xfId="0" applyAlignment="1">
      <alignment horizontal="center"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0" fillId="0" borderId="18" xfId="0" applyBorder="1" applyAlignment="1">
      <alignment horizontal="center" vertical="center" wrapText="1"/>
    </xf>
    <xf numFmtId="0" fontId="0" fillId="0" borderId="19" xfId="0" applyBorder="1" applyAlignment="1">
      <alignment horizontal="center" vertical="center" wrapText="1"/>
    </xf>
    <xf numFmtId="0" fontId="0" fillId="0" borderId="0" xfId="0" applyAlignment="1">
      <alignment horizontal="center"/>
    </xf>
    <xf numFmtId="0" fontId="0" fillId="0" borderId="0" xfId="0" applyAlignment="1">
      <alignment horizontal="center" wrapText="1"/>
    </xf>
    <xf numFmtId="0" fontId="0" fillId="4" borderId="3" xfId="0" applyFill="1" applyBorder="1" applyAlignment="1">
      <alignment horizontal="center"/>
    </xf>
    <xf numFmtId="0" fontId="0" fillId="4" borderId="4" xfId="0" applyFill="1" applyBorder="1" applyAlignment="1">
      <alignment horizontal="center"/>
    </xf>
    <xf numFmtId="0" fontId="0" fillId="4" borderId="2" xfId="0" applyFill="1" applyBorder="1" applyAlignment="1">
      <alignment vertical="top" wrapText="1"/>
    </xf>
    <xf numFmtId="0" fontId="0" fillId="4" borderId="3" xfId="0" applyFill="1" applyBorder="1" applyAlignment="1">
      <alignment vertical="top" wrapText="1"/>
    </xf>
    <xf numFmtId="0" fontId="0" fillId="4" borderId="4" xfId="0" applyFill="1" applyBorder="1" applyAlignment="1">
      <alignment vertical="top" wrapText="1"/>
    </xf>
    <xf numFmtId="0" fontId="0" fillId="4" borderId="5" xfId="0" applyFill="1" applyBorder="1" applyAlignment="1">
      <alignment vertical="top" wrapText="1"/>
    </xf>
    <xf numFmtId="0" fontId="0" fillId="4" borderId="0" xfId="0" applyFill="1" applyAlignment="1">
      <alignment vertical="top" wrapText="1"/>
    </xf>
    <xf numFmtId="0" fontId="0" fillId="4" borderId="6" xfId="0" applyFill="1" applyBorder="1" applyAlignment="1">
      <alignment vertical="top" wrapText="1"/>
    </xf>
    <xf numFmtId="0" fontId="0" fillId="4" borderId="7" xfId="0" applyFill="1" applyBorder="1" applyAlignment="1">
      <alignment vertical="top" wrapText="1"/>
    </xf>
    <xf numFmtId="0" fontId="0" fillId="4" borderId="8" xfId="0" applyFill="1" applyBorder="1" applyAlignment="1">
      <alignment vertical="top" wrapText="1"/>
    </xf>
    <xf numFmtId="0" fontId="0" fillId="4" borderId="9" xfId="0" applyFill="1" applyBorder="1" applyAlignment="1">
      <alignment vertical="top" wrapText="1"/>
    </xf>
    <xf numFmtId="0" fontId="0" fillId="9" borderId="0" xfId="0" applyFill="1" applyAlignment="1">
      <alignment horizontal="left" vertical="top" wrapText="1"/>
    </xf>
    <xf numFmtId="164" fontId="0" fillId="6" borderId="2" xfId="0" applyNumberFormat="1" applyFill="1" applyBorder="1"/>
    <xf numFmtId="164" fontId="0" fillId="6" borderId="0" xfId="0" applyNumberFormat="1" applyFill="1"/>
    <xf numFmtId="164" fontId="0" fillId="0" borderId="2" xfId="0" applyNumberFormat="1" applyBorder="1"/>
    <xf numFmtId="164" fontId="0" fillId="6" borderId="4" xfId="0" applyNumberFormat="1" applyFill="1" applyBorder="1"/>
    <xf numFmtId="164" fontId="0" fillId="6" borderId="6" xfId="0" applyNumberFormat="1" applyFill="1" applyBorder="1"/>
    <xf numFmtId="164" fontId="0" fillId="6" borderId="5" xfId="0" applyNumberFormat="1" applyFill="1" applyBorder="1"/>
    <xf numFmtId="164" fontId="0" fillId="0" borderId="5" xfId="0" applyNumberFormat="1" applyBorder="1"/>
    <xf numFmtId="164" fontId="0" fillId="0" borderId="6" xfId="0" applyNumberFormat="1" applyBorder="1"/>
    <xf numFmtId="164" fontId="0" fillId="6" borderId="8" xfId="0" applyNumberFormat="1" applyFill="1" applyBorder="1"/>
    <xf numFmtId="164" fontId="0" fillId="6" borderId="9" xfId="0" applyNumberFormat="1" applyFill="1" applyBorder="1"/>
    <xf numFmtId="164" fontId="0" fillId="0" borderId="8" xfId="0" applyNumberFormat="1" applyBorder="1"/>
    <xf numFmtId="164" fontId="0" fillId="0" borderId="9" xfId="0" applyNumberFormat="1" applyBorder="1"/>
    <xf numFmtId="164" fontId="0" fillId="6" borderId="7" xfId="0" applyNumberFormat="1" applyFill="1" applyBorder="1"/>
    <xf numFmtId="164" fontId="0" fillId="4" borderId="3" xfId="0" applyNumberFormat="1" applyFill="1" applyBorder="1" applyAlignment="1">
      <alignment horizontal="center"/>
    </xf>
    <xf numFmtId="164" fontId="0" fillId="4" borderId="4" xfId="0" applyNumberFormat="1" applyFill="1" applyBorder="1" applyAlignment="1">
      <alignment horizontal="center"/>
    </xf>
    <xf numFmtId="164" fontId="0" fillId="4" borderId="8" xfId="0" applyNumberFormat="1" applyFill="1" applyBorder="1"/>
    <xf numFmtId="164" fontId="0" fillId="4" borderId="9" xfId="0" applyNumberFormat="1" applyFill="1" applyBorder="1"/>
    <xf numFmtId="164" fontId="0" fillId="6" borderId="3" xfId="0" applyNumberFormat="1" applyFill="1" applyBorder="1" applyAlignment="1">
      <alignment horizontal="center"/>
    </xf>
    <xf numFmtId="164" fontId="0" fillId="6" borderId="4" xfId="0" applyNumberFormat="1" applyFill="1" applyBorder="1" applyAlignment="1">
      <alignment horizontal="center"/>
    </xf>
    <xf numFmtId="0" fontId="0" fillId="6" borderId="3" xfId="0" applyFill="1" applyBorder="1" applyAlignment="1">
      <alignment horizontal="center"/>
    </xf>
    <xf numFmtId="0" fontId="0" fillId="6" borderId="4" xfId="0" applyFill="1" applyBorder="1" applyAlignment="1">
      <alignment horizontal="center"/>
    </xf>
  </cellXfs>
  <cellStyles count="1">
    <cellStyle name="Normal" xfId="0" builtinId="0"/>
  </cellStyles>
  <dxfs count="122">
    <dxf>
      <numFmt numFmtId="0" formatCode="General"/>
    </dxf>
    <dxf>
      <numFmt numFmtId="0" formatCode="General"/>
    </dxf>
    <dxf>
      <numFmt numFmtId="0" formatCode="General"/>
    </dxf>
    <dxf>
      <numFmt numFmtId="0" formatCode="General"/>
    </dxf>
    <dxf>
      <numFmt numFmtId="0" formatCode="General"/>
    </dxf>
    <dxf>
      <fill>
        <patternFill patternType="solid">
          <fgColor indexed="64"/>
          <bgColor theme="9"/>
        </patternFill>
      </fill>
    </dxf>
    <dxf>
      <numFmt numFmtId="0" formatCode="General"/>
    </dxf>
    <dxf>
      <numFmt numFmtId="0" formatCode="General"/>
    </dxf>
    <dxf>
      <numFmt numFmtId="0" formatCode="General"/>
    </dxf>
    <dxf>
      <numFmt numFmtId="0" formatCode="General"/>
    </dxf>
    <dxf>
      <numFmt numFmtId="0" formatCode="General"/>
    </dxf>
    <dxf>
      <fill>
        <patternFill patternType="solid">
          <fgColor indexed="64"/>
          <bgColor theme="9"/>
        </patternFill>
      </fill>
    </dxf>
    <dxf>
      <numFmt numFmtId="164" formatCode="0.000"/>
      <fill>
        <patternFill patternType="solid">
          <fgColor indexed="64"/>
          <bgColor theme="8" tint="0.59999389629810485"/>
        </patternFill>
      </fill>
    </dxf>
    <dxf>
      <numFmt numFmtId="164" formatCode="0.000"/>
      <fill>
        <patternFill patternType="solid">
          <fgColor indexed="64"/>
          <bgColor theme="8" tint="0.59999389629810485"/>
        </patternFill>
      </fill>
    </dxf>
    <dxf>
      <numFmt numFmtId="164" formatCode="0.000"/>
      <fill>
        <patternFill>
          <fgColor indexed="64"/>
          <bgColor theme="8" tint="0.59999389629810485"/>
        </patternFill>
      </fill>
    </dxf>
    <dxf>
      <numFmt numFmtId="164" formatCode="0.000"/>
      <fill>
        <patternFill patternType="solid">
          <fgColor indexed="64"/>
          <bgColor theme="8" tint="0.59999389629810485"/>
        </patternFill>
      </fill>
    </dxf>
    <dxf>
      <numFmt numFmtId="164" formatCode="0.000"/>
      <fill>
        <patternFill>
          <fgColor indexed="64"/>
          <bgColor theme="8" tint="0.59999389629810485"/>
        </patternFill>
      </fill>
    </dxf>
    <dxf>
      <fill>
        <patternFill patternType="solid">
          <fgColor indexed="64"/>
          <bgColor theme="8" tint="0.59999389629810485"/>
        </patternFill>
      </fill>
    </dxf>
    <dxf>
      <numFmt numFmtId="0" formatCode="General"/>
    </dxf>
    <dxf>
      <fill>
        <patternFill patternType="solid">
          <fgColor indexed="64"/>
          <bgColor theme="9"/>
        </patternFill>
      </fill>
    </dxf>
    <dxf>
      <fill>
        <patternFill patternType="solid">
          <fgColor indexed="64"/>
          <bgColor theme="8" tint="0.59999389629810485"/>
        </patternFill>
      </fill>
    </dxf>
    <dxf>
      <fill>
        <patternFill patternType="solid">
          <fgColor indexed="64"/>
          <bgColor theme="8" tint="0.59999389629810485"/>
        </patternFill>
      </fill>
    </dxf>
    <dxf>
      <fill>
        <patternFill>
          <fgColor indexed="64"/>
          <bgColor theme="8" tint="0.59999389629810485"/>
        </patternFill>
      </fill>
    </dxf>
    <dxf>
      <fill>
        <patternFill patternType="solid">
          <fgColor indexed="64"/>
          <bgColor theme="8" tint="0.59999389629810485"/>
        </patternFill>
      </fill>
    </dxf>
    <dxf>
      <fill>
        <patternFill>
          <fgColor indexed="64"/>
          <bgColor theme="8" tint="0.59999389629810485"/>
        </patternFill>
      </fill>
    </dxf>
    <dxf>
      <fill>
        <patternFill patternType="solid">
          <fgColor indexed="64"/>
          <bgColor theme="8" tint="0.59999389629810485"/>
        </patternFill>
      </fill>
    </dxf>
    <dxf>
      <numFmt numFmtId="0" formatCode="General"/>
    </dxf>
    <dxf>
      <numFmt numFmtId="0" formatCode="General"/>
    </dxf>
    <dxf>
      <numFmt numFmtId="0" formatCode="General"/>
    </dxf>
    <dxf>
      <numFmt numFmtId="0" formatCode="General"/>
    </dxf>
    <dxf>
      <fill>
        <patternFill patternType="solid">
          <fgColor indexed="64"/>
          <bgColor theme="9"/>
        </patternFill>
      </fill>
    </dxf>
    <dxf>
      <numFmt numFmtId="164" formatCode="0.000"/>
      <fill>
        <patternFill patternType="solid">
          <fgColor indexed="64"/>
          <bgColor theme="8" tint="0.59999389629810485"/>
        </patternFill>
      </fill>
    </dxf>
    <dxf>
      <numFmt numFmtId="164" formatCode="0.000"/>
      <fill>
        <patternFill>
          <fgColor indexed="64"/>
          <bgColor theme="8" tint="0.59999389629810485"/>
        </patternFill>
      </fill>
    </dxf>
    <dxf>
      <numFmt numFmtId="164" formatCode="0.000"/>
      <fill>
        <patternFill patternType="solid">
          <fgColor indexed="64"/>
          <bgColor theme="8" tint="0.59999389629810485"/>
        </patternFill>
      </fill>
    </dxf>
    <dxf>
      <numFmt numFmtId="164" formatCode="0.000"/>
      <fill>
        <patternFill>
          <fgColor indexed="64"/>
          <bgColor theme="8" tint="0.59999389629810485"/>
        </patternFill>
      </fill>
    </dxf>
    <dxf>
      <numFmt numFmtId="164" formatCode="0.000"/>
      <fill>
        <patternFill patternType="solid">
          <fgColor indexed="64"/>
          <bgColor theme="8" tint="0.59999389629810485"/>
        </patternFill>
      </fill>
    </dxf>
    <dxf>
      <numFmt numFmtId="164" formatCode="0.000"/>
      <fill>
        <patternFill patternType="solid">
          <fgColor indexed="64"/>
          <bgColor theme="5" tint="0.59999389629810485"/>
        </patternFill>
      </fill>
    </dxf>
    <dxf>
      <fill>
        <patternFill patternType="solid">
          <fgColor indexed="64"/>
          <bgColor theme="8" tint="0.59999389629810485"/>
        </patternFill>
      </fill>
    </dxf>
    <dxf>
      <numFmt numFmtId="0" formatCode="General"/>
    </dxf>
    <dxf>
      <fill>
        <patternFill patternType="solid">
          <fgColor indexed="64"/>
          <bgColor theme="9"/>
        </patternFill>
      </fill>
    </dxf>
    <dxf>
      <fill>
        <patternFill patternType="solid">
          <fgColor indexed="64"/>
          <bgColor theme="8" tint="0.59999389629810485"/>
        </patternFill>
      </fill>
    </dxf>
    <dxf>
      <fill>
        <patternFill>
          <fgColor indexed="64"/>
          <bgColor theme="8" tint="0.59999389629810485"/>
        </patternFill>
      </fill>
    </dxf>
    <dxf>
      <fill>
        <patternFill patternType="solid">
          <fgColor indexed="64"/>
          <bgColor theme="8" tint="0.59999389629810485"/>
        </patternFill>
      </fill>
    </dxf>
    <dxf>
      <fill>
        <patternFill>
          <fgColor indexed="64"/>
          <bgColor theme="8" tint="0.59999389629810485"/>
        </patternFill>
      </fill>
    </dxf>
    <dxf>
      <fill>
        <patternFill patternType="solid">
          <fgColor indexed="64"/>
          <bgColor theme="8" tint="0.59999389629810485"/>
        </patternFill>
      </fill>
    </dxf>
    <dxf>
      <numFmt numFmtId="165" formatCode="0.00000"/>
      <fill>
        <patternFill patternType="solid">
          <fgColor indexed="64"/>
          <bgColor theme="5" tint="0.59999389629810485"/>
        </patternFill>
      </fill>
    </dxf>
    <dxf>
      <fill>
        <patternFill patternType="solid">
          <fgColor indexed="64"/>
          <bgColor theme="8" tint="0.59999389629810485"/>
        </patternFill>
      </fill>
    </dxf>
    <dxf>
      <numFmt numFmtId="0" formatCode="General"/>
    </dxf>
    <dxf>
      <numFmt numFmtId="0" formatCode="General"/>
    </dxf>
    <dxf>
      <numFmt numFmtId="0" formatCode="General"/>
    </dxf>
    <dxf>
      <numFmt numFmtId="0" formatCode="General"/>
    </dxf>
    <dxf>
      <fill>
        <patternFill patternType="solid">
          <fgColor indexed="64"/>
          <bgColor theme="9"/>
        </patternFill>
      </fill>
    </dxf>
    <dxf>
      <numFmt numFmtId="164" formatCode="0.000"/>
      <fill>
        <patternFill patternType="solid">
          <fgColor indexed="64"/>
          <bgColor theme="8" tint="0.59999389629810485"/>
        </patternFill>
      </fill>
    </dxf>
    <dxf>
      <numFmt numFmtId="164" formatCode="0.000"/>
      <fill>
        <patternFill patternType="solid">
          <fgColor indexed="64"/>
          <bgColor theme="8" tint="0.59999389629810485"/>
        </patternFill>
      </fill>
    </dxf>
    <dxf>
      <numFmt numFmtId="164" formatCode="0.000"/>
      <fill>
        <patternFill patternType="solid">
          <fgColor indexed="64"/>
          <bgColor theme="8" tint="0.59999389629810485"/>
        </patternFill>
      </fill>
    </dxf>
    <dxf>
      <numFmt numFmtId="164" formatCode="0.000"/>
      <fill>
        <patternFill patternType="solid">
          <fgColor indexed="64"/>
          <bgColor theme="8" tint="0.59999389629810485"/>
        </patternFill>
      </fill>
    </dxf>
    <dxf>
      <numFmt numFmtId="164" formatCode="0.000"/>
      <fill>
        <patternFill patternType="solid">
          <fgColor indexed="64"/>
          <bgColor theme="8" tint="0.59999389629810485"/>
        </patternFill>
      </fill>
    </dxf>
    <dxf>
      <numFmt numFmtId="164" formatCode="0.000"/>
      <fill>
        <patternFill patternType="solid">
          <fgColor indexed="64"/>
          <bgColor theme="5" tint="0.59999389629810485"/>
        </patternFill>
      </fill>
    </dxf>
    <dxf>
      <fill>
        <patternFill patternType="solid">
          <fgColor indexed="64"/>
          <bgColor theme="8" tint="0.59999389629810485"/>
        </patternFill>
      </fill>
    </dxf>
    <dxf>
      <numFmt numFmtId="0" formatCode="General"/>
    </dxf>
    <dxf>
      <fill>
        <patternFill patternType="solid">
          <fgColor indexed="64"/>
          <bgColor theme="9"/>
        </patternFill>
      </fill>
    </dxf>
    <dxf>
      <fill>
        <patternFill patternType="solid">
          <fgColor indexed="64"/>
          <bgColor theme="8" tint="0.59999389629810485"/>
        </patternFill>
      </fill>
    </dxf>
    <dxf>
      <fill>
        <patternFill patternType="solid">
          <fgColor indexed="64"/>
          <bgColor theme="8" tint="0.59999389629810485"/>
        </patternFill>
      </fill>
    </dxf>
    <dxf>
      <fill>
        <patternFill patternType="solid">
          <fgColor indexed="64"/>
          <bgColor theme="8" tint="0.59999389629810485"/>
        </patternFill>
      </fill>
    </dxf>
    <dxf>
      <fill>
        <patternFill patternType="solid">
          <fgColor indexed="64"/>
          <bgColor theme="8" tint="0.59999389629810485"/>
        </patternFill>
      </fill>
    </dxf>
    <dxf>
      <fill>
        <patternFill patternType="solid">
          <fgColor indexed="64"/>
          <bgColor theme="8" tint="0.59999389629810485"/>
        </patternFill>
      </fill>
    </dxf>
    <dxf>
      <numFmt numFmtId="165" formatCode="0.00000"/>
      <fill>
        <patternFill patternType="solid">
          <fgColor indexed="64"/>
          <bgColor theme="5" tint="0.59999389629810485"/>
        </patternFill>
      </fill>
    </dxf>
    <dxf>
      <fill>
        <patternFill patternType="solid">
          <fgColor indexed="64"/>
          <bgColor theme="8" tint="0.59999389629810485"/>
        </patternFill>
      </fill>
    </dxf>
    <dxf>
      <numFmt numFmtId="0" formatCode="General"/>
    </dxf>
    <dxf>
      <numFmt numFmtId="0" formatCode="General"/>
    </dxf>
    <dxf>
      <numFmt numFmtId="0" formatCode="General"/>
    </dxf>
    <dxf>
      <numFmt numFmtId="0" formatCode="General"/>
    </dxf>
    <dxf>
      <fill>
        <patternFill patternType="solid">
          <fgColor indexed="64"/>
          <bgColor theme="9"/>
        </patternFill>
      </fill>
    </dxf>
    <dxf>
      <numFmt numFmtId="0" formatCode="General"/>
    </dxf>
    <dxf>
      <numFmt numFmtId="0" formatCode="General"/>
    </dxf>
    <dxf>
      <numFmt numFmtId="0" formatCode="General"/>
    </dxf>
    <dxf>
      <numFmt numFmtId="0" formatCode="General"/>
    </dxf>
    <dxf>
      <fill>
        <patternFill patternType="solid">
          <fgColor indexed="64"/>
          <bgColor theme="9"/>
        </patternFill>
      </fill>
    </dxf>
    <dxf>
      <numFmt numFmtId="164" formatCode="0.000"/>
      <fill>
        <patternFill patternType="solid">
          <fgColor indexed="64"/>
          <bgColor theme="8" tint="0.59999389629810485"/>
        </patternFill>
      </fill>
    </dxf>
    <dxf>
      <numFmt numFmtId="164" formatCode="0.000"/>
      <fill>
        <patternFill patternType="solid">
          <fgColor indexed="64"/>
          <bgColor theme="8" tint="0.59999389629810485"/>
        </patternFill>
      </fill>
    </dxf>
    <dxf>
      <numFmt numFmtId="164" formatCode="0.000"/>
      <fill>
        <patternFill patternType="solid">
          <fgColor indexed="64"/>
          <bgColor theme="8" tint="0.59999389629810485"/>
        </patternFill>
      </fill>
    </dxf>
    <dxf>
      <numFmt numFmtId="164" formatCode="0.000"/>
      <fill>
        <patternFill patternType="solid">
          <fgColor indexed="64"/>
          <bgColor theme="8" tint="0.59999389629810485"/>
        </patternFill>
      </fill>
    </dxf>
    <dxf>
      <numFmt numFmtId="164" formatCode="0.000"/>
      <fill>
        <patternFill patternType="solid">
          <fgColor indexed="64"/>
          <bgColor theme="8" tint="0.59999389629810485"/>
        </patternFill>
      </fill>
    </dxf>
    <dxf>
      <fill>
        <patternFill patternType="solid">
          <fgColor indexed="64"/>
          <bgColor theme="8" tint="0.59999389629810485"/>
        </patternFill>
      </fill>
    </dxf>
    <dxf>
      <numFmt numFmtId="0" formatCode="General"/>
    </dxf>
    <dxf>
      <fill>
        <patternFill patternType="solid">
          <fgColor indexed="64"/>
          <bgColor theme="9"/>
        </patternFill>
      </fill>
    </dxf>
    <dxf>
      <fill>
        <patternFill>
          <fgColor indexed="64"/>
          <bgColor theme="8" tint="0.59999389629810485"/>
        </patternFill>
      </fill>
    </dxf>
    <dxf>
      <numFmt numFmtId="164" formatCode="0.000"/>
      <fill>
        <patternFill patternType="solid">
          <fgColor indexed="64"/>
          <bgColor theme="8" tint="0.59999389629810485"/>
        </patternFill>
      </fill>
    </dxf>
    <dxf>
      <numFmt numFmtId="164" formatCode="0.000"/>
      <fill>
        <patternFill>
          <fgColor indexed="64"/>
          <bgColor theme="8" tint="0.59999389629810485"/>
        </patternFill>
      </fill>
    </dxf>
    <dxf>
      <numFmt numFmtId="164" formatCode="0.000"/>
      <fill>
        <patternFill patternType="solid">
          <fgColor indexed="64"/>
          <bgColor theme="8" tint="0.59999389629810485"/>
        </patternFill>
      </fill>
    </dxf>
    <dxf>
      <numFmt numFmtId="164" formatCode="0.000"/>
      <fill>
        <patternFill>
          <fgColor indexed="64"/>
          <bgColor theme="8" tint="0.59999389629810485"/>
        </patternFill>
      </fill>
    </dxf>
    <dxf>
      <numFmt numFmtId="0" formatCode="General"/>
    </dxf>
    <dxf>
      <numFmt numFmtId="0" formatCode="General"/>
    </dxf>
    <dxf>
      <numFmt numFmtId="0" formatCode="General"/>
    </dxf>
    <dxf>
      <numFmt numFmtId="0" formatCode="General"/>
    </dxf>
    <dxf>
      <fill>
        <patternFill patternType="solid">
          <fgColor indexed="64"/>
          <bgColor theme="9"/>
        </patternFill>
      </fill>
    </dxf>
    <dxf>
      <numFmt numFmtId="0" formatCode="General"/>
    </dxf>
    <dxf>
      <numFmt numFmtId="0" formatCode="General"/>
    </dxf>
    <dxf>
      <numFmt numFmtId="0" formatCode="General"/>
    </dxf>
    <dxf>
      <numFmt numFmtId="0" formatCode="General"/>
    </dxf>
    <dxf>
      <fill>
        <patternFill patternType="solid">
          <fgColor indexed="64"/>
          <bgColor theme="9"/>
        </patternFill>
      </fill>
    </dxf>
    <dxf>
      <fill>
        <patternFill patternType="solid">
          <fgColor indexed="64"/>
          <bgColor theme="8" tint="0.59999389629810485"/>
        </patternFill>
      </fill>
    </dxf>
    <dxf>
      <fill>
        <patternFill patternType="solid">
          <fgColor indexed="64"/>
          <bgColor theme="8" tint="0.59999389629810485"/>
        </patternFill>
      </fill>
    </dxf>
    <dxf>
      <fill>
        <patternFill patternType="solid">
          <fgColor indexed="64"/>
          <bgColor theme="8" tint="0.59999389629810485"/>
        </patternFill>
      </fill>
    </dxf>
    <dxf>
      <fill>
        <patternFill patternType="solid">
          <fgColor indexed="64"/>
          <bgColor theme="8" tint="0.59999389629810485"/>
        </patternFill>
      </fill>
    </dxf>
    <dxf>
      <fill>
        <patternFill patternType="solid">
          <fgColor indexed="64"/>
          <bgColor theme="8" tint="0.59999389629810485"/>
        </patternFill>
      </fill>
    </dxf>
    <dxf>
      <fill>
        <patternFill patternType="solid">
          <fgColor indexed="64"/>
          <bgColor theme="8" tint="0.59999389629810485"/>
        </patternFill>
      </fill>
    </dxf>
    <dxf>
      <numFmt numFmtId="0" formatCode="General"/>
    </dxf>
    <dxf>
      <numFmt numFmtId="0" formatCode="General"/>
    </dxf>
    <dxf>
      <numFmt numFmtId="0" formatCode="General"/>
    </dxf>
    <dxf>
      <numFmt numFmtId="0" formatCode="General"/>
    </dxf>
    <dxf>
      <fill>
        <patternFill patternType="solid">
          <fgColor indexed="64"/>
          <bgColor theme="9"/>
        </patternFill>
      </fill>
    </dxf>
    <dxf>
      <fill>
        <patternFill>
          <fgColor indexed="64"/>
          <bgColor theme="8" tint="0.59999389629810485"/>
        </patternFill>
      </fill>
    </dxf>
    <dxf>
      <fill>
        <patternFill patternType="solid">
          <fgColor indexed="64"/>
          <bgColor theme="8" tint="0.59999389629810485"/>
        </patternFill>
      </fill>
    </dxf>
    <dxf>
      <fill>
        <patternFill>
          <fgColor indexed="64"/>
          <bgColor theme="8" tint="0.59999389629810485"/>
        </patternFill>
      </fill>
    </dxf>
    <dxf>
      <fill>
        <patternFill patternType="solid">
          <fgColor indexed="64"/>
          <bgColor theme="8" tint="0.59999389629810485"/>
        </patternFill>
      </fill>
    </dxf>
    <dxf>
      <fill>
        <patternFill>
          <fgColor indexed="64"/>
          <bgColor theme="8" tint="0.59999389629810485"/>
        </patternFill>
      </fill>
    </dxf>
    <dxf>
      <numFmt numFmtId="0" formatCode="General"/>
    </dxf>
    <dxf>
      <numFmt numFmtId="0" formatCode="General"/>
    </dxf>
    <dxf>
      <numFmt numFmtId="0" formatCode="General"/>
    </dxf>
    <dxf>
      <numFmt numFmtId="0" formatCode="General"/>
    </dxf>
    <dxf>
      <fill>
        <patternFill patternType="solid">
          <fgColor indexed="64"/>
          <bgColor theme="9"/>
        </patternFill>
      </fill>
    </dxf>
  </dxfs>
  <tableStyles count="0" defaultTableStyle="TableStyleMedium2" defaultPivotStyle="PivotStyleLight16"/>
  <colors>
    <mruColors>
      <color rgb="FFCC3300"/>
      <color rgb="FF4472C4"/>
      <color rgb="FFBC14A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55.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56.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57.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58.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59.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60.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61.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62.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63.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64.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65.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66.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67.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_rels/chart68.xml.rels><?xml version="1.0" encoding="UTF-8" standalone="yes"?>
<Relationships xmlns="http://schemas.openxmlformats.org/package/2006/relationships"><Relationship Id="rId2" Type="http://schemas.microsoft.com/office/2011/relationships/chartColorStyle" Target="colors68.xml"/><Relationship Id="rId1" Type="http://schemas.microsoft.com/office/2011/relationships/chartStyle" Target="style68.xml"/></Relationships>
</file>

<file path=xl/charts/_rels/chart69.xml.rels><?xml version="1.0" encoding="UTF-8" standalone="yes"?>
<Relationships xmlns="http://schemas.openxmlformats.org/package/2006/relationships"><Relationship Id="rId2" Type="http://schemas.microsoft.com/office/2011/relationships/chartColorStyle" Target="colors69.xml"/><Relationship Id="rId1" Type="http://schemas.microsoft.com/office/2011/relationships/chartStyle" Target="style69.xml"/></Relationships>
</file>

<file path=xl/charts/_rels/chart70.xml.rels><?xml version="1.0" encoding="UTF-8" standalone="yes"?>
<Relationships xmlns="http://schemas.openxmlformats.org/package/2006/relationships"><Relationship Id="rId2" Type="http://schemas.microsoft.com/office/2011/relationships/chartColorStyle" Target="colors70.xml"/><Relationship Id="rId1" Type="http://schemas.microsoft.com/office/2011/relationships/chartStyle" Target="style70.xml"/></Relationships>
</file>

<file path=xl/charts/_rels/chart71.xml.rels><?xml version="1.0" encoding="UTF-8" standalone="yes"?>
<Relationships xmlns="http://schemas.openxmlformats.org/package/2006/relationships"><Relationship Id="rId2" Type="http://schemas.microsoft.com/office/2011/relationships/chartColorStyle" Target="colors71.xml"/><Relationship Id="rId1" Type="http://schemas.microsoft.com/office/2011/relationships/chartStyle" Target="style71.xml"/></Relationships>
</file>

<file path=xl/charts/_rels/chart72.xml.rels><?xml version="1.0" encoding="UTF-8" standalone="yes"?>
<Relationships xmlns="http://schemas.openxmlformats.org/package/2006/relationships"><Relationship Id="rId2" Type="http://schemas.microsoft.com/office/2011/relationships/chartColorStyle" Target="colors72.xml"/><Relationship Id="rId1" Type="http://schemas.microsoft.com/office/2011/relationships/chartStyle" Target="style72.xml"/></Relationships>
</file>

<file path=xl/charts/_rels/chart73.xml.rels><?xml version="1.0" encoding="UTF-8" standalone="yes"?>
<Relationships xmlns="http://schemas.openxmlformats.org/package/2006/relationships"><Relationship Id="rId2" Type="http://schemas.microsoft.com/office/2011/relationships/chartColorStyle" Target="colors73.xml"/><Relationship Id="rId1" Type="http://schemas.microsoft.com/office/2011/relationships/chartStyle" Target="style73.xml"/></Relationships>
</file>

<file path=xl/charts/_rels/chart74.xml.rels><?xml version="1.0" encoding="UTF-8" standalone="yes"?>
<Relationships xmlns="http://schemas.openxmlformats.org/package/2006/relationships"><Relationship Id="rId2" Type="http://schemas.microsoft.com/office/2011/relationships/chartColorStyle" Target="colors74.xml"/><Relationship Id="rId1" Type="http://schemas.microsoft.com/office/2011/relationships/chartStyle" Target="style74.xml"/></Relationships>
</file>

<file path=xl/charts/_rels/chart75.xml.rels><?xml version="1.0" encoding="UTF-8" standalone="yes"?>
<Relationships xmlns="http://schemas.openxmlformats.org/package/2006/relationships"><Relationship Id="rId2" Type="http://schemas.microsoft.com/office/2011/relationships/chartColorStyle" Target="colors75.xml"/><Relationship Id="rId1" Type="http://schemas.microsoft.com/office/2011/relationships/chartStyle" Target="style75.xml"/></Relationships>
</file>

<file path=xl/charts/_rels/chart76.xml.rels><?xml version="1.0" encoding="UTF-8" standalone="yes"?>
<Relationships xmlns="http://schemas.openxmlformats.org/package/2006/relationships"><Relationship Id="rId2" Type="http://schemas.microsoft.com/office/2011/relationships/chartColorStyle" Target="colors76.xml"/><Relationship Id="rId1" Type="http://schemas.microsoft.com/office/2011/relationships/chartStyle" Target="style76.xml"/></Relationships>
</file>

<file path=xl/charts/_rels/chart77.xml.rels><?xml version="1.0" encoding="UTF-8" standalone="yes"?>
<Relationships xmlns="http://schemas.openxmlformats.org/package/2006/relationships"><Relationship Id="rId2" Type="http://schemas.microsoft.com/office/2011/relationships/chartColorStyle" Target="colors77.xml"/><Relationship Id="rId1" Type="http://schemas.microsoft.com/office/2011/relationships/chartStyle" Target="style7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G6*-function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894910500221131"/>
          <c:y val="0.12769902217503906"/>
          <c:w val="0.8492026198179744"/>
          <c:h val="0.64066471168545425"/>
        </c:manualLayout>
      </c:layout>
      <c:scatterChart>
        <c:scatterStyle val="lineMarker"/>
        <c:varyColors val="0"/>
        <c:ser>
          <c:idx val="1"/>
          <c:order val="0"/>
          <c:tx>
            <c:v>Sobol radial no shuffle</c:v>
          </c:tx>
          <c:spPr>
            <a:ln w="22225" cap="rnd">
              <a:solidFill>
                <a:schemeClr val="accent1"/>
              </a:solidFill>
              <a:round/>
            </a:ln>
            <a:effectLst/>
          </c:spPr>
          <c:marker>
            <c:symbol val="none"/>
          </c:marker>
          <c:errBars>
            <c:errDir val="y"/>
            <c:errBarType val="both"/>
            <c:errValType val="cust"/>
            <c:noEndCap val="0"/>
            <c:plus>
              <c:numRef>
                <c:f>'Saltelli k=10'!$H$4:$H$8</c:f>
                <c:numCache>
                  <c:formatCode>General</c:formatCode>
                  <c:ptCount val="5"/>
                  <c:pt idx="0">
                    <c:v>0.15838999219714386</c:v>
                  </c:pt>
                  <c:pt idx="1">
                    <c:v>9.5329560567147531E-2</c:v>
                  </c:pt>
                  <c:pt idx="2">
                    <c:v>6.7043882366414856E-2</c:v>
                  </c:pt>
                  <c:pt idx="3">
                    <c:v>4.4772391404783556E-2</c:v>
                  </c:pt>
                </c:numCache>
              </c:numRef>
            </c:plus>
            <c:minus>
              <c:numRef>
                <c:f>'Saltelli k=10'!$H$4:$H$8</c:f>
                <c:numCache>
                  <c:formatCode>General</c:formatCode>
                  <c:ptCount val="5"/>
                  <c:pt idx="0">
                    <c:v>0.15838999219714386</c:v>
                  </c:pt>
                  <c:pt idx="1">
                    <c:v>9.5329560567147531E-2</c:v>
                  </c:pt>
                  <c:pt idx="2">
                    <c:v>6.7043882366414856E-2</c:v>
                  </c:pt>
                  <c:pt idx="3">
                    <c:v>4.4772391404783556E-2</c:v>
                  </c:pt>
                </c:numCache>
              </c:numRef>
            </c:minus>
            <c:spPr>
              <a:noFill/>
              <a:ln w="9525" cap="flat" cmpd="sng" algn="ctr">
                <a:solidFill>
                  <a:schemeClr val="tx1">
                    <a:lumMod val="65000"/>
                    <a:lumOff val="35000"/>
                  </a:schemeClr>
                </a:solidFill>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Ref>
              <c:f>'Saltelli k=10'!$A$4:$A$7</c:f>
              <c:numCache>
                <c:formatCode>General</c:formatCode>
                <c:ptCount val="4"/>
                <c:pt idx="0">
                  <c:v>186</c:v>
                </c:pt>
                <c:pt idx="1">
                  <c:v>372</c:v>
                </c:pt>
                <c:pt idx="2">
                  <c:v>745</c:v>
                </c:pt>
                <c:pt idx="3">
                  <c:v>1489</c:v>
                </c:pt>
              </c:numCache>
            </c:numRef>
          </c:xVal>
          <c:yVal>
            <c:numRef>
              <c:f>'Saltelli k=10'!$G$4:$G$7</c:f>
              <c:numCache>
                <c:formatCode>General</c:formatCode>
                <c:ptCount val="4"/>
                <c:pt idx="0">
                  <c:v>1.7730365649001201</c:v>
                </c:pt>
                <c:pt idx="1">
                  <c:v>1.425425091774418</c:v>
                </c:pt>
                <c:pt idx="2">
                  <c:v>1.0192741590089669</c:v>
                </c:pt>
                <c:pt idx="3">
                  <c:v>0.78181415557165268</c:v>
                </c:pt>
              </c:numCache>
            </c:numRef>
          </c:yVal>
          <c:smooth val="0"/>
          <c:extLst>
            <c:ext xmlns:c16="http://schemas.microsoft.com/office/drawing/2014/chart" uri="{C3380CC4-5D6E-409C-BE32-E72D297353CC}">
              <c16:uniqueId val="{00000000-8C26-4469-B282-1B4F56F5185F}"/>
            </c:ext>
          </c:extLst>
        </c:ser>
        <c:ser>
          <c:idx val="3"/>
          <c:order val="1"/>
          <c:tx>
            <c:v>Saltelli radial</c:v>
          </c:tx>
          <c:spPr>
            <a:ln w="22225" cap="rnd">
              <a:solidFill>
                <a:schemeClr val="tx1"/>
              </a:solidFill>
              <a:prstDash val="solid"/>
              <a:round/>
            </a:ln>
            <a:effectLst/>
          </c:spPr>
          <c:marker>
            <c:symbol val="none"/>
          </c:marker>
          <c:xVal>
            <c:numRef>
              <c:f>'Saltelli k=10'!$I$50:$I$54</c:f>
              <c:numCache>
                <c:formatCode>General</c:formatCode>
                <c:ptCount val="5"/>
                <c:pt idx="0">
                  <c:v>186</c:v>
                </c:pt>
                <c:pt idx="1">
                  <c:v>372</c:v>
                </c:pt>
                <c:pt idx="2">
                  <c:v>745</c:v>
                </c:pt>
                <c:pt idx="3">
                  <c:v>1489</c:v>
                </c:pt>
                <c:pt idx="4">
                  <c:v>2979</c:v>
                </c:pt>
              </c:numCache>
            </c:numRef>
          </c:xVal>
          <c:yVal>
            <c:numRef>
              <c:f>'Saltelli k=10'!$J$50:$J$54</c:f>
              <c:numCache>
                <c:formatCode>General</c:formatCode>
                <c:ptCount val="5"/>
                <c:pt idx="0">
                  <c:v>2.1751592356687799</c:v>
                </c:pt>
                <c:pt idx="1">
                  <c:v>1.5302547770700601</c:v>
                </c:pt>
                <c:pt idx="2">
                  <c:v>1.22770700636942</c:v>
                </c:pt>
                <c:pt idx="3">
                  <c:v>0.89331210191082799</c:v>
                </c:pt>
                <c:pt idx="4">
                  <c:v>0.62898089171974503</c:v>
                </c:pt>
              </c:numCache>
            </c:numRef>
          </c:yVal>
          <c:smooth val="0"/>
          <c:extLst>
            <c:ext xmlns:c16="http://schemas.microsoft.com/office/drawing/2014/chart" uri="{C3380CC4-5D6E-409C-BE32-E72D297353CC}">
              <c16:uniqueId val="{00000002-83C1-4681-9AF2-510DF4AEE7E4}"/>
            </c:ext>
          </c:extLst>
        </c:ser>
        <c:ser>
          <c:idx val="0"/>
          <c:order val="2"/>
          <c:tx>
            <c:v>Sobol winding no shuffle</c:v>
          </c:tx>
          <c:spPr>
            <a:ln w="22225" cap="rnd">
              <a:solidFill>
                <a:schemeClr val="accent1"/>
              </a:solidFill>
              <a:prstDash val="dash"/>
              <a:round/>
            </a:ln>
            <a:effectLst/>
          </c:spPr>
          <c:marker>
            <c:symbol val="none"/>
          </c:marker>
          <c:errBars>
            <c:errDir val="y"/>
            <c:errBarType val="both"/>
            <c:errValType val="cust"/>
            <c:noEndCap val="0"/>
            <c:plus>
              <c:numRef>
                <c:f>'Saltelli k=10'!$H$18:$H$29</c:f>
                <c:numCache>
                  <c:formatCode>General</c:formatCode>
                  <c:ptCount val="12"/>
                  <c:pt idx="0">
                    <c:v>0.27046447308756483</c:v>
                  </c:pt>
                  <c:pt idx="1">
                    <c:v>0.38841661911453523</c:v>
                  </c:pt>
                  <c:pt idx="2">
                    <c:v>6.2809489448272193E-2</c:v>
                  </c:pt>
                  <c:pt idx="3">
                    <c:v>0.12597248732342187</c:v>
                  </c:pt>
                  <c:pt idx="6">
                    <c:v>0</c:v>
                  </c:pt>
                  <c:pt idx="7">
                    <c:v>1.4099590632238794</c:v>
                  </c:pt>
                  <c:pt idx="8">
                    <c:v>0.29581396704927915</c:v>
                  </c:pt>
                  <c:pt idx="9">
                    <c:v>0.16111822896682934</c:v>
                  </c:pt>
                </c:numCache>
              </c:numRef>
            </c:plus>
            <c:minus>
              <c:numRef>
                <c:f>'Saltelli k=10'!$H$18:$H$29</c:f>
                <c:numCache>
                  <c:formatCode>General</c:formatCode>
                  <c:ptCount val="12"/>
                  <c:pt idx="0">
                    <c:v>0.27046447308756483</c:v>
                  </c:pt>
                  <c:pt idx="1">
                    <c:v>0.38841661911453523</c:v>
                  </c:pt>
                  <c:pt idx="2">
                    <c:v>6.2809489448272193E-2</c:v>
                  </c:pt>
                  <c:pt idx="3">
                    <c:v>0.12597248732342187</c:v>
                  </c:pt>
                  <c:pt idx="6">
                    <c:v>0</c:v>
                  </c:pt>
                  <c:pt idx="7">
                    <c:v>1.4099590632238794</c:v>
                  </c:pt>
                  <c:pt idx="8">
                    <c:v>0.29581396704927915</c:v>
                  </c:pt>
                  <c:pt idx="9">
                    <c:v>0.16111822896682934</c:v>
                  </c:pt>
                </c:numCache>
              </c:numRef>
            </c:minus>
            <c:spPr>
              <a:noFill/>
              <a:ln w="9525" cap="flat" cmpd="sng" algn="ctr">
                <a:solidFill>
                  <a:schemeClr val="tx1">
                    <a:lumMod val="65000"/>
                    <a:lumOff val="35000"/>
                  </a:schemeClr>
                </a:solidFill>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Ref>
              <c:f>'Saltelli k=10'!$A$18:$A$21</c:f>
              <c:numCache>
                <c:formatCode>General</c:formatCode>
                <c:ptCount val="4"/>
                <c:pt idx="0">
                  <c:v>186</c:v>
                </c:pt>
                <c:pt idx="1">
                  <c:v>372</c:v>
                </c:pt>
                <c:pt idx="2">
                  <c:v>745</c:v>
                </c:pt>
                <c:pt idx="3">
                  <c:v>1489</c:v>
                </c:pt>
              </c:numCache>
            </c:numRef>
          </c:xVal>
          <c:yVal>
            <c:numRef>
              <c:f>'Saltelli k=10'!$G$18:$G$21</c:f>
              <c:numCache>
                <c:formatCode>General</c:formatCode>
                <c:ptCount val="4"/>
                <c:pt idx="0">
                  <c:v>2.6696565231358003</c:v>
                </c:pt>
                <c:pt idx="1">
                  <c:v>1.9534716909985981</c:v>
                </c:pt>
                <c:pt idx="2">
                  <c:v>1.4494763739457641</c:v>
                </c:pt>
                <c:pt idx="3">
                  <c:v>1.2204821420149541</c:v>
                </c:pt>
              </c:numCache>
            </c:numRef>
          </c:yVal>
          <c:smooth val="0"/>
          <c:extLst xmlns:c15="http://schemas.microsoft.com/office/drawing/2012/chart">
            <c:ext xmlns:c16="http://schemas.microsoft.com/office/drawing/2014/chart" uri="{C3380CC4-5D6E-409C-BE32-E72D297353CC}">
              <c16:uniqueId val="{00000001-D3B7-46EB-9C82-253474C48C60}"/>
            </c:ext>
          </c:extLst>
        </c:ser>
        <c:ser>
          <c:idx val="2"/>
          <c:order val="3"/>
          <c:tx>
            <c:v>Saltelli winding</c:v>
          </c:tx>
          <c:spPr>
            <a:ln w="22225" cap="rnd">
              <a:solidFill>
                <a:schemeClr val="tx1"/>
              </a:solidFill>
              <a:prstDash val="dash"/>
              <a:round/>
            </a:ln>
            <a:effectLst/>
          </c:spPr>
          <c:marker>
            <c:symbol val="none"/>
          </c:marker>
          <c:xVal>
            <c:numRef>
              <c:f>'Saltelli k=10'!$I$43:$I$47</c:f>
              <c:numCache>
                <c:formatCode>General</c:formatCode>
                <c:ptCount val="5"/>
                <c:pt idx="0">
                  <c:v>186</c:v>
                </c:pt>
                <c:pt idx="1">
                  <c:v>372</c:v>
                </c:pt>
                <c:pt idx="2">
                  <c:v>745</c:v>
                </c:pt>
                <c:pt idx="3">
                  <c:v>1489</c:v>
                </c:pt>
                <c:pt idx="4">
                  <c:v>2979</c:v>
                </c:pt>
              </c:numCache>
              <c:extLst xmlns:c15="http://schemas.microsoft.com/office/drawing/2012/chart"/>
            </c:numRef>
          </c:xVal>
          <c:yVal>
            <c:numRef>
              <c:f>'Saltelli k=10'!$J$43:$J$47</c:f>
              <c:numCache>
                <c:formatCode>General</c:formatCode>
                <c:ptCount val="5"/>
                <c:pt idx="0">
                  <c:v>2.93152866242038</c:v>
                </c:pt>
                <c:pt idx="1">
                  <c:v>2.2961783439490402</c:v>
                </c:pt>
                <c:pt idx="2">
                  <c:v>1.54617834394904</c:v>
                </c:pt>
                <c:pt idx="3">
                  <c:v>1.1560509554140099</c:v>
                </c:pt>
                <c:pt idx="4">
                  <c:v>0.83598726114649602</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1-83C1-4681-9AF2-510DF4AEE7E4}"/>
            </c:ext>
          </c:extLst>
        </c:ser>
        <c:ser>
          <c:idx val="4"/>
          <c:order val="4"/>
          <c:tx>
            <c:v>Rseq radial</c:v>
          </c:tx>
          <c:spPr>
            <a:ln w="22225" cap="rnd">
              <a:solidFill>
                <a:srgbClr val="BC14A8"/>
              </a:solidFill>
              <a:round/>
            </a:ln>
            <a:effectLst/>
          </c:spPr>
          <c:marker>
            <c:symbol val="none"/>
          </c:marker>
          <c:errBars>
            <c:errDir val="y"/>
            <c:errBarType val="both"/>
            <c:errValType val="cust"/>
            <c:noEndCap val="0"/>
            <c:plus>
              <c:numRef>
                <c:f>'Saltelli k=10'!$I$59:$I$63</c:f>
                <c:numCache>
                  <c:formatCode>General</c:formatCode>
                  <c:ptCount val="5"/>
                  <c:pt idx="0">
                    <c:v>0.31814981377195373</c:v>
                  </c:pt>
                  <c:pt idx="1">
                    <c:v>0.12151328408110244</c:v>
                  </c:pt>
                  <c:pt idx="2">
                    <c:v>0.16221874870289868</c:v>
                  </c:pt>
                  <c:pt idx="3">
                    <c:v>4.2891207186866405E-2</c:v>
                  </c:pt>
                </c:numCache>
                <c:extLst xmlns:c15="http://schemas.microsoft.com/office/drawing/2012/chart"/>
              </c:numRef>
            </c:plus>
            <c:minus>
              <c:numRef>
                <c:f>'Saltelli k=10'!$I$59:$I$63</c:f>
                <c:numCache>
                  <c:formatCode>General</c:formatCode>
                  <c:ptCount val="5"/>
                  <c:pt idx="0">
                    <c:v>0.31814981377195373</c:v>
                  </c:pt>
                  <c:pt idx="1">
                    <c:v>0.12151328408110244</c:v>
                  </c:pt>
                  <c:pt idx="2">
                    <c:v>0.16221874870289868</c:v>
                  </c:pt>
                  <c:pt idx="3">
                    <c:v>4.2891207186866405E-2</c:v>
                  </c:pt>
                </c:numCache>
                <c:extLst xmlns:c15="http://schemas.microsoft.com/office/drawing/2012/chart"/>
              </c:numRef>
            </c:minus>
            <c:spPr>
              <a:noFill/>
              <a:ln w="9525" cap="flat" cmpd="sng" algn="ctr">
                <a:solidFill>
                  <a:schemeClr val="tx1">
                    <a:lumMod val="65000"/>
                    <a:lumOff val="35000"/>
                  </a:schemeClr>
                </a:solidFill>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Ref>
              <c:f>'Saltelli k=10'!$B$59:$B$63</c:f>
              <c:numCache>
                <c:formatCode>General</c:formatCode>
                <c:ptCount val="5"/>
                <c:pt idx="0">
                  <c:v>186</c:v>
                </c:pt>
                <c:pt idx="1">
                  <c:v>372</c:v>
                </c:pt>
                <c:pt idx="2">
                  <c:v>745</c:v>
                </c:pt>
                <c:pt idx="3">
                  <c:v>1489</c:v>
                </c:pt>
              </c:numCache>
              <c:extLst xmlns:c15="http://schemas.microsoft.com/office/drawing/2012/chart"/>
            </c:numRef>
          </c:xVal>
          <c:yVal>
            <c:numRef>
              <c:f>'Saltelli k=10'!$H$59:$H$63</c:f>
              <c:numCache>
                <c:formatCode>General</c:formatCode>
                <c:ptCount val="5"/>
                <c:pt idx="0">
                  <c:v>1.9073987841352502</c:v>
                </c:pt>
                <c:pt idx="1">
                  <c:v>1.3954101005935002</c:v>
                </c:pt>
                <c:pt idx="2">
                  <c:v>1.0048279111901117</c:v>
                </c:pt>
                <c:pt idx="3">
                  <c:v>0.75487307933998782</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1-2C01-4049-9BE2-B92D33B5DAB3}"/>
            </c:ext>
          </c:extLst>
        </c:ser>
        <c:ser>
          <c:idx val="5"/>
          <c:order val="5"/>
          <c:tx>
            <c:v>Rseq winding</c:v>
          </c:tx>
          <c:spPr>
            <a:ln w="22225" cap="rnd">
              <a:solidFill>
                <a:srgbClr val="BC14A8"/>
              </a:solidFill>
              <a:prstDash val="dash"/>
              <a:round/>
            </a:ln>
            <a:effectLst/>
          </c:spPr>
          <c:marker>
            <c:symbol val="none"/>
          </c:marker>
          <c:errBars>
            <c:errDir val="y"/>
            <c:errBarType val="both"/>
            <c:errValType val="cust"/>
            <c:noEndCap val="0"/>
            <c:plus>
              <c:numRef>
                <c:f>'Saltelli k=10'!$I$67:$I$71</c:f>
                <c:numCache>
                  <c:formatCode>General</c:formatCode>
                  <c:ptCount val="5"/>
                  <c:pt idx="0">
                    <c:v>0.42129356552015579</c:v>
                  </c:pt>
                  <c:pt idx="1">
                    <c:v>0.22788581832074742</c:v>
                  </c:pt>
                  <c:pt idx="2">
                    <c:v>0.18945238306344503</c:v>
                  </c:pt>
                  <c:pt idx="3">
                    <c:v>0.14659573575970597</c:v>
                  </c:pt>
                </c:numCache>
                <c:extLst xmlns:c15="http://schemas.microsoft.com/office/drawing/2012/chart"/>
              </c:numRef>
            </c:plus>
            <c:minus>
              <c:numRef>
                <c:f>'Saltelli k=10'!$I$67:$I$71</c:f>
                <c:numCache>
                  <c:formatCode>General</c:formatCode>
                  <c:ptCount val="5"/>
                  <c:pt idx="0">
                    <c:v>0.42129356552015579</c:v>
                  </c:pt>
                  <c:pt idx="1">
                    <c:v>0.22788581832074742</c:v>
                  </c:pt>
                  <c:pt idx="2">
                    <c:v>0.18945238306344503</c:v>
                  </c:pt>
                  <c:pt idx="3">
                    <c:v>0.14659573575970597</c:v>
                  </c:pt>
                </c:numCache>
                <c:extLst xmlns:c15="http://schemas.microsoft.com/office/drawing/2012/chart"/>
              </c:numRef>
            </c:minus>
            <c:spPr>
              <a:noFill/>
              <a:ln w="9525" cap="flat" cmpd="sng" algn="ctr">
                <a:solidFill>
                  <a:schemeClr val="tx1">
                    <a:lumMod val="65000"/>
                    <a:lumOff val="35000"/>
                  </a:schemeClr>
                </a:solidFill>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Ref>
              <c:f>'Saltelli k=10'!$B$67:$B$71</c:f>
              <c:numCache>
                <c:formatCode>General</c:formatCode>
                <c:ptCount val="5"/>
                <c:pt idx="0">
                  <c:v>186</c:v>
                </c:pt>
                <c:pt idx="1">
                  <c:v>372</c:v>
                </c:pt>
                <c:pt idx="2">
                  <c:v>745</c:v>
                </c:pt>
                <c:pt idx="3">
                  <c:v>1489</c:v>
                </c:pt>
              </c:numCache>
              <c:extLst xmlns:c15="http://schemas.microsoft.com/office/drawing/2012/chart"/>
            </c:numRef>
          </c:xVal>
          <c:yVal>
            <c:numRef>
              <c:f>'Saltelli k=10'!$H$67:$H$71</c:f>
              <c:numCache>
                <c:formatCode>General</c:formatCode>
                <c:ptCount val="5"/>
                <c:pt idx="0">
                  <c:v>2.611610514237718</c:v>
                </c:pt>
                <c:pt idx="1">
                  <c:v>2.0124766059457602</c:v>
                </c:pt>
                <c:pt idx="2">
                  <c:v>1.6202405773561099</c:v>
                </c:pt>
                <c:pt idx="3">
                  <c:v>1.1504453943536159</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2-2C01-4049-9BE2-B92D33B5DAB3}"/>
            </c:ext>
          </c:extLst>
        </c:ser>
        <c:ser>
          <c:idx val="6"/>
          <c:order val="6"/>
          <c:tx>
            <c:v>Sobol radial pre2010</c:v>
          </c:tx>
          <c:spPr>
            <a:ln w="28575" cap="rnd">
              <a:solidFill>
                <a:schemeClr val="accent1">
                  <a:lumMod val="60000"/>
                </a:schemeClr>
              </a:solidFill>
              <a:round/>
            </a:ln>
            <a:effectLst/>
          </c:spPr>
          <c:marker>
            <c:symbol val="none"/>
          </c:marker>
          <c:xVal>
            <c:numRef>
              <c:f>'Saltelli k=10'!#REF!</c:f>
              <c:extLst xmlns:c15="http://schemas.microsoft.com/office/drawing/2012/chart"/>
            </c:numRef>
          </c:xVal>
          <c:yVal>
            <c:numRef>
              <c:f>'Saltelli k=10'!#REF!</c:f>
              <c:numCache>
                <c:formatCode>General</c:formatCode>
                <c:ptCount val="1"/>
                <c:pt idx="0">
                  <c:v>1</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3-2C01-4049-9BE2-B92D33B5DAB3}"/>
            </c:ext>
          </c:extLst>
        </c:ser>
        <c:ser>
          <c:idx val="7"/>
          <c:order val="7"/>
          <c:tx>
            <c:v>sobol winding pre2010</c:v>
          </c:tx>
          <c:spPr>
            <a:ln w="28575" cap="rnd">
              <a:solidFill>
                <a:schemeClr val="accent2">
                  <a:lumMod val="60000"/>
                </a:schemeClr>
              </a:solidFill>
              <a:round/>
            </a:ln>
            <a:effectLst/>
          </c:spPr>
          <c:marker>
            <c:symbol val="none"/>
          </c:marker>
          <c:xVal>
            <c:numRef>
              <c:f>'Saltelli k=10'!#REF!</c:f>
              <c:extLst xmlns:c15="http://schemas.microsoft.com/office/drawing/2012/chart"/>
            </c:numRef>
          </c:xVal>
          <c:yVal>
            <c:numRef>
              <c:f>'Saltelli k=10'!#REF!</c:f>
              <c:numCache>
                <c:formatCode>General</c:formatCode>
                <c:ptCount val="1"/>
                <c:pt idx="0">
                  <c:v>1</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4-2C01-4049-9BE2-B92D33B5DAB3}"/>
            </c:ext>
          </c:extLst>
        </c:ser>
        <c:ser>
          <c:idx val="13"/>
          <c:order val="13"/>
          <c:tx>
            <c:v>Partial Sobol radial</c:v>
          </c:tx>
          <c:spPr>
            <a:ln w="22225" cap="rnd">
              <a:solidFill>
                <a:srgbClr val="92D050"/>
              </a:solidFill>
              <a:round/>
            </a:ln>
            <a:effectLst/>
          </c:spPr>
          <c:marker>
            <c:symbol val="none"/>
          </c:marker>
          <c:errBars>
            <c:errDir val="y"/>
            <c:errBarType val="both"/>
            <c:errValType val="cust"/>
            <c:noEndCap val="0"/>
            <c:plus>
              <c:numRef>
                <c:f>'Saltelli k=10'!$I$75:$I$78</c:f>
                <c:numCache>
                  <c:formatCode>General</c:formatCode>
                  <c:ptCount val="4"/>
                  <c:pt idx="0">
                    <c:v>0.24390339280535434</c:v>
                  </c:pt>
                  <c:pt idx="1">
                    <c:v>0.22381944275471427</c:v>
                  </c:pt>
                  <c:pt idx="2">
                    <c:v>0.17167679276643952</c:v>
                  </c:pt>
                  <c:pt idx="3">
                    <c:v>0.11968479141293617</c:v>
                  </c:pt>
                </c:numCache>
              </c:numRef>
            </c:plus>
            <c:minus>
              <c:numRef>
                <c:f>'Saltelli k=10'!$I$75:$I$78</c:f>
                <c:numCache>
                  <c:formatCode>General</c:formatCode>
                  <c:ptCount val="4"/>
                  <c:pt idx="0">
                    <c:v>0.24390339280535434</c:v>
                  </c:pt>
                  <c:pt idx="1">
                    <c:v>0.22381944275471427</c:v>
                  </c:pt>
                  <c:pt idx="2">
                    <c:v>0.17167679276643952</c:v>
                  </c:pt>
                  <c:pt idx="3">
                    <c:v>0.11968479141293617</c:v>
                  </c:pt>
                </c:numCache>
              </c:numRef>
            </c:minus>
            <c:spPr>
              <a:noFill/>
              <a:ln w="9525" cap="flat" cmpd="sng" algn="ctr">
                <a:solidFill>
                  <a:schemeClr val="tx1">
                    <a:lumMod val="65000"/>
                    <a:lumOff val="35000"/>
                  </a:schemeClr>
                </a:solidFill>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Ref>
              <c:f>'Saltelli k=10'!$B$75:$B$78</c:f>
              <c:numCache>
                <c:formatCode>General</c:formatCode>
                <c:ptCount val="4"/>
                <c:pt idx="0">
                  <c:v>186</c:v>
                </c:pt>
                <c:pt idx="1">
                  <c:v>372</c:v>
                </c:pt>
                <c:pt idx="2">
                  <c:v>745</c:v>
                </c:pt>
                <c:pt idx="3">
                  <c:v>1489</c:v>
                </c:pt>
              </c:numCache>
            </c:numRef>
          </c:xVal>
          <c:yVal>
            <c:numRef>
              <c:f>'Saltelli k=10'!$H$75:$H$78</c:f>
              <c:numCache>
                <c:formatCode>General</c:formatCode>
                <c:ptCount val="4"/>
                <c:pt idx="0">
                  <c:v>2.9405904768841542</c:v>
                </c:pt>
                <c:pt idx="1">
                  <c:v>2.3060098546374839</c:v>
                </c:pt>
                <c:pt idx="2">
                  <c:v>2.4483816698920919</c:v>
                </c:pt>
                <c:pt idx="3">
                  <c:v>2.0781642471633202</c:v>
                </c:pt>
              </c:numCache>
            </c:numRef>
          </c:yVal>
          <c:smooth val="0"/>
          <c:extLst>
            <c:ext xmlns:c16="http://schemas.microsoft.com/office/drawing/2014/chart" uri="{C3380CC4-5D6E-409C-BE32-E72D297353CC}">
              <c16:uniqueId val="{00000001-2524-47E4-9B88-36D88B069213}"/>
            </c:ext>
          </c:extLst>
        </c:ser>
        <c:dLbls>
          <c:showLegendKey val="0"/>
          <c:showVal val="0"/>
          <c:showCatName val="0"/>
          <c:showSerName val="0"/>
          <c:showPercent val="0"/>
          <c:showBubbleSize val="0"/>
        </c:dLbls>
        <c:axId val="959773199"/>
        <c:axId val="662435967"/>
        <c:extLst>
          <c:ext xmlns:c15="http://schemas.microsoft.com/office/drawing/2012/chart" uri="{02D57815-91ED-43cb-92C2-25804820EDAC}">
            <c15:filteredScatterSeries>
              <c15:ser>
                <c:idx val="8"/>
                <c:order val="8"/>
                <c:tx>
                  <c:v>OpenMOLE radial</c:v>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xVal>
                  <c:strRef>
                    <c:extLst>
                      <c:ext uri="{02D57815-91ED-43cb-92C2-25804820EDAC}">
                        <c15:formulaRef>
                          <c15:sqref>'Saltelli k=10'!$L$27:$L$30</c15:sqref>
                        </c15:formulaRef>
                      </c:ext>
                    </c:extLst>
                    <c:strCache>
                      <c:ptCount val="4"/>
                      <c:pt idx="3">
                        <c:v>Reproducing experiment by Saltelli et al.; G*6-function here with k=10. Green marked results are used in figure, rest are additional results which are not used in the paper.
Saltelli code means the methods in that paper are followed (i.e. use both A and B</c:v>
                      </c:pt>
                    </c:strCache>
                  </c:strRef>
                </c:xVal>
                <c:yVal>
                  <c:numRef>
                    <c:extLst>
                      <c:ext uri="{02D57815-91ED-43cb-92C2-25804820EDAC}">
                        <c15:formulaRef>
                          <c15:sqref>'Saltelli k=10'!$M$27:$M$30</c15:sqref>
                        </c15:formulaRef>
                      </c:ext>
                    </c:extLst>
                    <c:numCache>
                      <c:formatCode>General</c:formatCode>
                      <c:ptCount val="4"/>
                    </c:numCache>
                  </c:numRef>
                </c:yVal>
                <c:smooth val="0"/>
                <c:extLst>
                  <c:ext xmlns:c16="http://schemas.microsoft.com/office/drawing/2014/chart" uri="{C3380CC4-5D6E-409C-BE32-E72D297353CC}">
                    <c16:uniqueId val="{00000001-27DE-4053-A651-96B680079A72}"/>
                  </c:ext>
                </c:extLst>
              </c15:ser>
            </c15:filteredScatterSeries>
            <c15:filteredScatterSeries>
              <c15:ser>
                <c:idx val="9"/>
                <c:order val="9"/>
                <c:tx>
                  <c:v>MEAN radial</c:v>
                </c:tx>
                <c:spPr>
                  <a:ln w="22225" cap="rnd">
                    <a:solidFill>
                      <a:srgbClr val="FF0000"/>
                    </a:solidFill>
                    <a:prstDash val="solid"/>
                    <a:round/>
                  </a:ln>
                  <a:effectLst/>
                </c:spPr>
                <c:marker>
                  <c:symbol val="none"/>
                </c:marker>
                <c:errBars>
                  <c:errDir val="y"/>
                  <c:errBarType val="both"/>
                  <c:errValType val="cust"/>
                  <c:noEndCap val="0"/>
                  <c:plus>
                    <c:numRef>
                      <c:extLst xmlns:c15="http://schemas.microsoft.com/office/drawing/2012/chart">
                        <c:ext xmlns:c15="http://schemas.microsoft.com/office/drawing/2012/chart" uri="{02D57815-91ED-43cb-92C2-25804820EDAC}">
                          <c15:formulaRef>
                            <c15:sqref>'Saltelli k=10'!$M$61:$M$65</c15:sqref>
                          </c15:formulaRef>
                        </c:ext>
                      </c:extLst>
                      <c:numCache>
                        <c:formatCode>General</c:formatCode>
                        <c:ptCount val="5"/>
                        <c:pt idx="0">
                          <c:v>0.24728745967661836</c:v>
                        </c:pt>
                        <c:pt idx="1">
                          <c:v>0.10417136658377285</c:v>
                        </c:pt>
                        <c:pt idx="2">
                          <c:v>0.1172655834534478</c:v>
                        </c:pt>
                      </c:numCache>
                    </c:numRef>
                  </c:plus>
                  <c:minus>
                    <c:numRef>
                      <c:extLst xmlns:c15="http://schemas.microsoft.com/office/drawing/2012/chart">
                        <c:ext xmlns:c15="http://schemas.microsoft.com/office/drawing/2012/chart" uri="{02D57815-91ED-43cb-92C2-25804820EDAC}">
                          <c15:formulaRef>
                            <c15:sqref>'Saltelli k=10'!$M$61:$M$65</c15:sqref>
                          </c15:formulaRef>
                        </c:ext>
                      </c:extLst>
                      <c:numCache>
                        <c:formatCode>General</c:formatCode>
                        <c:ptCount val="5"/>
                        <c:pt idx="0">
                          <c:v>0.24728745967661836</c:v>
                        </c:pt>
                        <c:pt idx="1">
                          <c:v>0.10417136658377285</c:v>
                        </c:pt>
                        <c:pt idx="2">
                          <c:v>0.1172655834534478</c:v>
                        </c:pt>
                      </c:numCache>
                    </c:numRef>
                  </c:minus>
                  <c:spPr>
                    <a:noFill/>
                    <a:ln w="9525" cap="flat" cmpd="sng" algn="ctr">
                      <a:solidFill>
                        <a:srgbClr val="FF0000"/>
                      </a:solidFill>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Ref>
                    <c:extLst xmlns:c15="http://schemas.microsoft.com/office/drawing/2012/chart">
                      <c:ext xmlns:c15="http://schemas.microsoft.com/office/drawing/2012/chart" uri="{02D57815-91ED-43cb-92C2-25804820EDAC}">
                        <c15:formulaRef>
                          <c15:sqref>'Saltelli k=10'!$K$61:$K$65</c15:sqref>
                        </c15:formulaRef>
                      </c:ext>
                    </c:extLst>
                    <c:numCache>
                      <c:formatCode>General</c:formatCode>
                      <c:ptCount val="5"/>
                      <c:pt idx="0">
                        <c:v>180</c:v>
                      </c:pt>
                      <c:pt idx="1">
                        <c:v>360</c:v>
                      </c:pt>
                      <c:pt idx="2">
                        <c:v>720</c:v>
                      </c:pt>
                    </c:numCache>
                  </c:numRef>
                </c:xVal>
                <c:yVal>
                  <c:numRef>
                    <c:extLst xmlns:c15="http://schemas.microsoft.com/office/drawing/2012/chart">
                      <c:ext xmlns:c15="http://schemas.microsoft.com/office/drawing/2012/chart" uri="{02D57815-91ED-43cb-92C2-25804820EDAC}">
                        <c15:formulaRef>
                          <c15:sqref>'Saltelli k=10'!$L$61:$L$65</c15:sqref>
                        </c15:formulaRef>
                      </c:ext>
                    </c:extLst>
                    <c:numCache>
                      <c:formatCode>General</c:formatCode>
                      <c:ptCount val="5"/>
                      <c:pt idx="0">
                        <c:v>1.8402176745176848</c:v>
                      </c:pt>
                      <c:pt idx="1">
                        <c:v>1.4104175961839591</c:v>
                      </c:pt>
                      <c:pt idx="2">
                        <c:v>1.0120510350995393</c:v>
                      </c:pt>
                    </c:numCache>
                  </c:numRef>
                </c:yVal>
                <c:smooth val="0"/>
                <c:extLst xmlns:c15="http://schemas.microsoft.com/office/drawing/2012/chart">
                  <c:ext xmlns:c16="http://schemas.microsoft.com/office/drawing/2014/chart" uri="{C3380CC4-5D6E-409C-BE32-E72D297353CC}">
                    <c16:uniqueId val="{00000001-46B8-4FDA-8370-839ED234F463}"/>
                  </c:ext>
                </c:extLst>
              </c15:ser>
            </c15:filteredScatterSeries>
            <c15:filteredScatterSeries>
              <c15:ser>
                <c:idx val="10"/>
                <c:order val="10"/>
                <c:tx>
                  <c:v>MEAN winding</c:v>
                </c:tx>
                <c:spPr>
                  <a:ln w="22225" cap="rnd">
                    <a:solidFill>
                      <a:srgbClr val="FF0000"/>
                    </a:solidFill>
                    <a:prstDash val="dash"/>
                    <a:round/>
                  </a:ln>
                  <a:effectLst/>
                </c:spPr>
                <c:marker>
                  <c:symbol val="none"/>
                </c:marker>
                <c:errBars>
                  <c:errDir val="y"/>
                  <c:errBarType val="both"/>
                  <c:errValType val="cust"/>
                  <c:noEndCap val="0"/>
                  <c:plus>
                    <c:numRef>
                      <c:extLst xmlns:c15="http://schemas.microsoft.com/office/drawing/2012/chart">
                        <c:ext xmlns:c15="http://schemas.microsoft.com/office/drawing/2012/chart" uri="{02D57815-91ED-43cb-92C2-25804820EDAC}">
                          <c15:formulaRef>
                            <c15:sqref>'Saltelli k=10'!$M$72:$M$76</c15:sqref>
                          </c15:formulaRef>
                        </c:ext>
                      </c:extLst>
                      <c:numCache>
                        <c:formatCode>General</c:formatCode>
                        <c:ptCount val="5"/>
                        <c:pt idx="0">
                          <c:v>0.33515842789101047</c:v>
                        </c:pt>
                        <c:pt idx="1">
                          <c:v>0.30182806267331336</c:v>
                        </c:pt>
                        <c:pt idx="2">
                          <c:v>0.16064107077187506</c:v>
                        </c:pt>
                      </c:numCache>
                    </c:numRef>
                  </c:plus>
                  <c:minus>
                    <c:numRef>
                      <c:extLst xmlns:c15="http://schemas.microsoft.com/office/drawing/2012/chart">
                        <c:ext xmlns:c15="http://schemas.microsoft.com/office/drawing/2012/chart" uri="{02D57815-91ED-43cb-92C2-25804820EDAC}">
                          <c15:formulaRef>
                            <c15:sqref>'Saltelli k=10'!$M$72:$M$76</c15:sqref>
                          </c15:formulaRef>
                        </c:ext>
                      </c:extLst>
                      <c:numCache>
                        <c:formatCode>General</c:formatCode>
                        <c:ptCount val="5"/>
                        <c:pt idx="0">
                          <c:v>0.33515842789101047</c:v>
                        </c:pt>
                        <c:pt idx="1">
                          <c:v>0.30182806267331336</c:v>
                        </c:pt>
                        <c:pt idx="2">
                          <c:v>0.16064107077187506</c:v>
                        </c:pt>
                      </c:numCache>
                    </c:numRef>
                  </c:minus>
                  <c:spPr>
                    <a:noFill/>
                    <a:ln w="15875" cap="flat" cmpd="sng" algn="ctr">
                      <a:solidFill>
                        <a:srgbClr val="FF0000"/>
                      </a:solidFill>
                      <a:prstDash val="dash"/>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Ref>
                    <c:extLst xmlns:c15="http://schemas.microsoft.com/office/drawing/2012/chart">
                      <c:ext xmlns:c15="http://schemas.microsoft.com/office/drawing/2012/chart" uri="{02D57815-91ED-43cb-92C2-25804820EDAC}">
                        <c15:formulaRef>
                          <c15:sqref>'Saltelli k=10'!$K$72:$K$76</c15:sqref>
                        </c15:formulaRef>
                      </c:ext>
                    </c:extLst>
                    <c:numCache>
                      <c:formatCode>General</c:formatCode>
                      <c:ptCount val="5"/>
                      <c:pt idx="0">
                        <c:v>180</c:v>
                      </c:pt>
                      <c:pt idx="1">
                        <c:v>360</c:v>
                      </c:pt>
                      <c:pt idx="2">
                        <c:v>720</c:v>
                      </c:pt>
                    </c:numCache>
                  </c:numRef>
                </c:xVal>
                <c:yVal>
                  <c:numRef>
                    <c:extLst xmlns:c15="http://schemas.microsoft.com/office/drawing/2012/chart">
                      <c:ext xmlns:c15="http://schemas.microsoft.com/office/drawing/2012/chart" uri="{02D57815-91ED-43cb-92C2-25804820EDAC}">
                        <c15:formulaRef>
                          <c15:sqref>'Saltelli k=10'!$L$72:$L$76</c15:sqref>
                        </c15:formulaRef>
                      </c:ext>
                    </c:extLst>
                    <c:numCache>
                      <c:formatCode>General</c:formatCode>
                      <c:ptCount val="5"/>
                      <c:pt idx="0">
                        <c:v>2.6406335186867596</c:v>
                      </c:pt>
                      <c:pt idx="1">
                        <c:v>1.9829741484721795</c:v>
                      </c:pt>
                      <c:pt idx="2">
                        <c:v>1.5348584756509367</c:v>
                      </c:pt>
                    </c:numCache>
                  </c:numRef>
                </c:yVal>
                <c:smooth val="0"/>
                <c:extLst xmlns:c15="http://schemas.microsoft.com/office/drawing/2012/chart">
                  <c:ext xmlns:c16="http://schemas.microsoft.com/office/drawing/2014/chart" uri="{C3380CC4-5D6E-409C-BE32-E72D297353CC}">
                    <c16:uniqueId val="{00000002-46B8-4FDA-8370-839ED234F463}"/>
                  </c:ext>
                </c:extLst>
              </c15:ser>
            </c15:filteredScatterSeries>
            <c15:filteredScatterSeries>
              <c15:ser>
                <c:idx val="11"/>
                <c:order val="11"/>
                <c:tx>
                  <c:v>Sobol radial shuffle</c:v>
                </c:tx>
                <c:spPr>
                  <a:ln w="22225" cap="rnd">
                    <a:solidFill>
                      <a:schemeClr val="accent6"/>
                    </a:solidFill>
                    <a:round/>
                  </a:ln>
                  <a:effectLst/>
                </c:spPr>
                <c:marker>
                  <c:symbol val="none"/>
                </c:marker>
                <c:errBars>
                  <c:errDir val="y"/>
                  <c:errBarType val="both"/>
                  <c:errValType val="cust"/>
                  <c:noEndCap val="0"/>
                  <c:plus>
                    <c:numRef>
                      <c:extLst xmlns:c15="http://schemas.microsoft.com/office/drawing/2012/chart">
                        <c:ext xmlns:c15="http://schemas.microsoft.com/office/drawing/2012/chart" uri="{02D57815-91ED-43cb-92C2-25804820EDAC}">
                          <c15:formulaRef>
                            <c15:sqref>'Saltelli k=10'!$H$12:$H$14</c15:sqref>
                          </c15:formulaRef>
                        </c:ext>
                      </c:extLst>
                      <c:numCache>
                        <c:formatCode>General</c:formatCode>
                        <c:ptCount val="3"/>
                        <c:pt idx="0">
                          <c:v>0.30647006847941999</c:v>
                        </c:pt>
                        <c:pt idx="1">
                          <c:v>0.16413908098620239</c:v>
                        </c:pt>
                        <c:pt idx="2">
                          <c:v>0.11296270693492899</c:v>
                        </c:pt>
                      </c:numCache>
                    </c:numRef>
                  </c:plus>
                  <c:minus>
                    <c:numRef>
                      <c:extLst xmlns:c15="http://schemas.microsoft.com/office/drawing/2012/chart">
                        <c:ext xmlns:c15="http://schemas.microsoft.com/office/drawing/2012/chart" uri="{02D57815-91ED-43cb-92C2-25804820EDAC}">
                          <c15:formulaRef>
                            <c15:sqref>'Saltelli k=10'!$H$12:$H$14</c15:sqref>
                          </c15:formulaRef>
                        </c:ext>
                      </c:extLst>
                      <c:numCache>
                        <c:formatCode>General</c:formatCode>
                        <c:ptCount val="3"/>
                        <c:pt idx="0">
                          <c:v>0.30647006847941999</c:v>
                        </c:pt>
                        <c:pt idx="1">
                          <c:v>0.16413908098620239</c:v>
                        </c:pt>
                        <c:pt idx="2">
                          <c:v>0.11296270693492899</c:v>
                        </c:pt>
                      </c:numCache>
                    </c:numRef>
                  </c:minus>
                  <c:spPr>
                    <a:noFill/>
                    <a:ln w="9525" cap="flat" cmpd="sng" algn="ctr">
                      <a:solidFill>
                        <a:schemeClr val="tx1">
                          <a:lumMod val="65000"/>
                          <a:lumOff val="35000"/>
                        </a:schemeClr>
                      </a:solidFill>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Ref>
                    <c:extLst xmlns:c15="http://schemas.microsoft.com/office/drawing/2012/chart">
                      <c:ext xmlns:c15="http://schemas.microsoft.com/office/drawing/2012/chart" uri="{02D57815-91ED-43cb-92C2-25804820EDAC}">
                        <c15:formulaRef>
                          <c15:sqref>'Saltelli k=10'!$A$12:$A$14</c15:sqref>
                        </c15:formulaRef>
                      </c:ext>
                    </c:extLst>
                    <c:numCache>
                      <c:formatCode>General</c:formatCode>
                      <c:ptCount val="3"/>
                      <c:pt idx="0">
                        <c:v>186</c:v>
                      </c:pt>
                      <c:pt idx="1">
                        <c:v>372</c:v>
                      </c:pt>
                      <c:pt idx="2">
                        <c:v>745</c:v>
                      </c:pt>
                    </c:numCache>
                  </c:numRef>
                </c:xVal>
                <c:yVal>
                  <c:numRef>
                    <c:extLst xmlns:c15="http://schemas.microsoft.com/office/drawing/2012/chart">
                      <c:ext xmlns:c15="http://schemas.microsoft.com/office/drawing/2012/chart" uri="{02D57815-91ED-43cb-92C2-25804820EDAC}">
                        <c15:formulaRef>
                          <c15:sqref>'Saltelli k=10'!$G$12:$G$14</c15:sqref>
                        </c15:formulaRef>
                      </c:ext>
                    </c:extLst>
                    <c:numCache>
                      <c:formatCode>General</c:formatCode>
                      <c:ptCount val="3"/>
                      <c:pt idx="0">
                        <c:v>2.044220346070138</c:v>
                      </c:pt>
                      <c:pt idx="1">
                        <c:v>1.4360270117367702</c:v>
                      </c:pt>
                      <c:pt idx="2">
                        <c:v>1.0506343847848858</c:v>
                      </c:pt>
                    </c:numCache>
                  </c:numRef>
                </c:yVal>
                <c:smooth val="0"/>
                <c:extLst xmlns:c15="http://schemas.microsoft.com/office/drawing/2012/chart">
                  <c:ext xmlns:c16="http://schemas.microsoft.com/office/drawing/2014/chart" uri="{C3380CC4-5D6E-409C-BE32-E72D297353CC}">
                    <c16:uniqueId val="{00000003-0417-4576-87E1-5FC5E99493F4}"/>
                  </c:ext>
                </c:extLst>
              </c15:ser>
            </c15:filteredScatterSeries>
            <c15:filteredScatterSeries>
              <c15:ser>
                <c:idx val="12"/>
                <c:order val="12"/>
                <c:tx>
                  <c:v>Sobol winding shuffle</c:v>
                </c:tx>
                <c:spPr>
                  <a:ln w="22225" cap="rnd">
                    <a:solidFill>
                      <a:schemeClr val="accent6"/>
                    </a:solidFill>
                    <a:prstDash val="dash"/>
                    <a:round/>
                  </a:ln>
                  <a:effectLst/>
                </c:spPr>
                <c:marker>
                  <c:symbol val="none"/>
                </c:marker>
                <c:errBars>
                  <c:errDir val="y"/>
                  <c:errBarType val="both"/>
                  <c:errValType val="cust"/>
                  <c:noEndCap val="0"/>
                  <c:plus>
                    <c:numRef>
                      <c:extLst xmlns:c15="http://schemas.microsoft.com/office/drawing/2012/chart">
                        <c:ext xmlns:c15="http://schemas.microsoft.com/office/drawing/2012/chart" uri="{02D57815-91ED-43cb-92C2-25804820EDAC}">
                          <c15:formulaRef>
                            <c15:sqref>'Saltelli k=10'!$H$25:$H$28</c15:sqref>
                          </c15:formulaRef>
                        </c:ext>
                      </c:extLst>
                      <c:numCache>
                        <c:formatCode>General</c:formatCode>
                        <c:ptCount val="4"/>
                        <c:pt idx="0">
                          <c:v>1.4099590632238794</c:v>
                        </c:pt>
                        <c:pt idx="1">
                          <c:v>0.29581396704927915</c:v>
                        </c:pt>
                        <c:pt idx="2">
                          <c:v>0.16111822896682934</c:v>
                        </c:pt>
                      </c:numCache>
                    </c:numRef>
                  </c:plus>
                  <c:minus>
                    <c:numRef>
                      <c:extLst xmlns:c15="http://schemas.microsoft.com/office/drawing/2012/chart">
                        <c:ext xmlns:c15="http://schemas.microsoft.com/office/drawing/2012/chart" uri="{02D57815-91ED-43cb-92C2-25804820EDAC}">
                          <c15:formulaRef>
                            <c15:sqref>'Saltelli k=10'!$H$25:$H$28</c15:sqref>
                          </c15:formulaRef>
                        </c:ext>
                      </c:extLst>
                      <c:numCache>
                        <c:formatCode>General</c:formatCode>
                        <c:ptCount val="4"/>
                        <c:pt idx="0">
                          <c:v>1.4099590632238794</c:v>
                        </c:pt>
                        <c:pt idx="1">
                          <c:v>0.29581396704927915</c:v>
                        </c:pt>
                        <c:pt idx="2">
                          <c:v>0.16111822896682934</c:v>
                        </c:pt>
                      </c:numCache>
                    </c:numRef>
                  </c:minus>
                  <c:spPr>
                    <a:noFill/>
                    <a:ln w="9525" cap="flat" cmpd="sng" algn="ctr">
                      <a:solidFill>
                        <a:schemeClr val="tx1">
                          <a:lumMod val="65000"/>
                          <a:lumOff val="35000"/>
                        </a:schemeClr>
                      </a:solidFill>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Ref>
                    <c:extLst xmlns:c15="http://schemas.microsoft.com/office/drawing/2012/chart">
                      <c:ext xmlns:c15="http://schemas.microsoft.com/office/drawing/2012/chart" uri="{02D57815-91ED-43cb-92C2-25804820EDAC}">
                        <c15:formulaRef>
                          <c15:sqref>'Saltelli k=10'!$A$25:$A$28</c15:sqref>
                        </c15:formulaRef>
                      </c:ext>
                    </c:extLst>
                    <c:numCache>
                      <c:formatCode>General</c:formatCode>
                      <c:ptCount val="4"/>
                      <c:pt idx="0">
                        <c:v>186</c:v>
                      </c:pt>
                      <c:pt idx="1">
                        <c:v>372</c:v>
                      </c:pt>
                      <c:pt idx="2">
                        <c:v>745</c:v>
                      </c:pt>
                    </c:numCache>
                  </c:numRef>
                </c:xVal>
                <c:yVal>
                  <c:numRef>
                    <c:extLst xmlns:c15="http://schemas.microsoft.com/office/drawing/2012/chart">
                      <c:ext xmlns:c15="http://schemas.microsoft.com/office/drawing/2012/chart" uri="{02D57815-91ED-43cb-92C2-25804820EDAC}">
                        <c15:formulaRef>
                          <c15:sqref>'Saltelli k=10'!$G$25:$G$28</c15:sqref>
                        </c15:formulaRef>
                      </c:ext>
                    </c:extLst>
                    <c:numCache>
                      <c:formatCode>General</c:formatCode>
                      <c:ptCount val="4"/>
                      <c:pt idx="0">
                        <c:v>3.5785593352655738</c:v>
                      </c:pt>
                      <c:pt idx="1">
                        <c:v>2.073297655515026</c:v>
                      </c:pt>
                      <c:pt idx="2">
                        <c:v>1.5051410120255859</c:v>
                      </c:pt>
                    </c:numCache>
                  </c:numRef>
                </c:yVal>
                <c:smooth val="0"/>
                <c:extLst xmlns:c15="http://schemas.microsoft.com/office/drawing/2012/chart">
                  <c:ext xmlns:c16="http://schemas.microsoft.com/office/drawing/2014/chart" uri="{C3380CC4-5D6E-409C-BE32-E72D297353CC}">
                    <c16:uniqueId val="{00000004-0417-4576-87E1-5FC5E99493F4}"/>
                  </c:ext>
                </c:extLst>
              </c15:ser>
            </c15:filteredScatterSeries>
          </c:ext>
        </c:extLst>
      </c:scatterChart>
      <c:valAx>
        <c:axId val="959773199"/>
        <c:scaling>
          <c:orientation val="minMax"/>
          <c:max val="1500"/>
          <c:min val="150"/>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r</a:t>
                </a:r>
                <a:r>
                  <a:rPr lang="en-GB" baseline="0"/>
                  <a:t> (#trajectories) per experiment</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2435967"/>
        <c:crosses val="autoZero"/>
        <c:crossBetween val="midCat"/>
      </c:valAx>
      <c:valAx>
        <c:axId val="66243596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MAE (Annoni)</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9773199"/>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K-function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1"/>
          <c:order val="0"/>
          <c:tx>
            <c:strRef>
              <c:f>'Saltelli k=10'!$R$3</c:f>
              <c:strCache>
                <c:ptCount val="1"/>
                <c:pt idx="0">
                  <c:v>annoni</c:v>
                </c:pt>
              </c:strCache>
              <c:extLst xmlns:c15="http://schemas.microsoft.com/office/drawing/2012/chart"/>
            </c:strRef>
          </c:tx>
          <c:spPr>
            <a:ln w="25400" cap="rnd">
              <a:solidFill>
                <a:schemeClr val="accent1"/>
              </a:solidFill>
              <a:round/>
            </a:ln>
            <a:effectLst/>
          </c:spPr>
          <c:marker>
            <c:symbol val="none"/>
          </c:marker>
          <c:xVal>
            <c:numRef>
              <c:f>'Saltelli k=10'!$P$4:$P$10</c:f>
              <c:numCache>
                <c:formatCode>General</c:formatCode>
                <c:ptCount val="7"/>
                <c:pt idx="0">
                  <c:v>180</c:v>
                </c:pt>
                <c:pt idx="1">
                  <c:v>360</c:v>
                </c:pt>
                <c:pt idx="2">
                  <c:v>720</c:v>
                </c:pt>
                <c:pt idx="3">
                  <c:v>1440</c:v>
                </c:pt>
              </c:numCache>
              <c:extLst xmlns:c15="http://schemas.microsoft.com/office/drawing/2012/chart"/>
            </c:numRef>
          </c:xVal>
          <c:yVal>
            <c:numRef>
              <c:f>'Saltelli k=10'!$R$4:$R$10</c:f>
              <c:numCache>
                <c:formatCode>General</c:formatCode>
                <c:ptCount val="7"/>
                <c:pt idx="0">
                  <c:v>6.8963972051761094E-2</c:v>
                </c:pt>
                <c:pt idx="1">
                  <c:v>4.5943273063796398E-2</c:v>
                </c:pt>
                <c:pt idx="2">
                  <c:v>2.8913292951758603E-2</c:v>
                </c:pt>
                <c:pt idx="3">
                  <c:v>1.97621648726947E-2</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0-0036-4D3A-888D-F1F8A1C8A78B}"/>
            </c:ext>
          </c:extLst>
        </c:ser>
        <c:ser>
          <c:idx val="3"/>
          <c:order val="1"/>
          <c:tx>
            <c:strRef>
              <c:f>'Saltelli k=10'!$D$49</c:f>
              <c:strCache>
                <c:ptCount val="1"/>
                <c:pt idx="0">
                  <c:v>Saltelli radial</c:v>
                </c:pt>
              </c:strCache>
              <c:extLst xmlns:c15="http://schemas.microsoft.com/office/drawing/2012/chart"/>
            </c:strRef>
          </c:tx>
          <c:spPr>
            <a:ln w="22225" cap="rnd">
              <a:solidFill>
                <a:schemeClr val="tx1"/>
              </a:solidFill>
              <a:prstDash val="solid"/>
              <a:round/>
            </a:ln>
            <a:effectLst/>
          </c:spPr>
          <c:marker>
            <c:symbol val="none"/>
          </c:marker>
          <c:xVal>
            <c:numRef>
              <c:f>'Saltelli k=10'!$C$50:$C$54</c:f>
              <c:numCache>
                <c:formatCode>General</c:formatCode>
                <c:ptCount val="5"/>
                <c:pt idx="0">
                  <c:v>186</c:v>
                </c:pt>
                <c:pt idx="1">
                  <c:v>372</c:v>
                </c:pt>
                <c:pt idx="2">
                  <c:v>745</c:v>
                </c:pt>
                <c:pt idx="3">
                  <c:v>1489</c:v>
                </c:pt>
                <c:pt idx="4">
                  <c:v>2979</c:v>
                </c:pt>
              </c:numCache>
              <c:extLst xmlns:c15="http://schemas.microsoft.com/office/drawing/2012/chart"/>
            </c:numRef>
          </c:xVal>
          <c:yVal>
            <c:numRef>
              <c:f>'Saltelli k=10'!$D$50:$D$54</c:f>
              <c:numCache>
                <c:formatCode>General</c:formatCode>
                <c:ptCount val="5"/>
                <c:pt idx="0">
                  <c:v>8.0322585768995397E-2</c:v>
                </c:pt>
                <c:pt idx="1">
                  <c:v>4.36806310559405E-2</c:v>
                </c:pt>
                <c:pt idx="2">
                  <c:v>2.49932794367092E-2</c:v>
                </c:pt>
                <c:pt idx="3">
                  <c:v>1.7034754585060201E-2</c:v>
                </c:pt>
                <c:pt idx="4">
                  <c:v>8.0178181070191794E-3</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2-2AFC-4816-97A8-3BDFCEE0E5A8}"/>
            </c:ext>
          </c:extLst>
        </c:ser>
        <c:ser>
          <c:idx val="0"/>
          <c:order val="2"/>
          <c:tx>
            <c:strRef>
              <c:f>'Saltelli k=10'!$P$11</c:f>
              <c:strCache>
                <c:ptCount val="1"/>
                <c:pt idx="0">
                  <c:v>Winding Sobol (r,2k)matrix</c:v>
                </c:pt>
              </c:strCache>
              <c:extLst xmlns:c15="http://schemas.microsoft.com/office/drawing/2012/chart"/>
            </c:strRef>
          </c:tx>
          <c:spPr>
            <a:ln w="25400" cap="rnd">
              <a:solidFill>
                <a:schemeClr val="accent1"/>
              </a:solidFill>
              <a:prstDash val="lgDash"/>
              <a:round/>
            </a:ln>
            <a:effectLst/>
          </c:spPr>
          <c:marker>
            <c:symbol val="none"/>
          </c:marker>
          <c:xVal>
            <c:numRef>
              <c:f>'Saltelli k=10'!$P$13:$P$17</c:f>
              <c:numCache>
                <c:formatCode>General</c:formatCode>
                <c:ptCount val="5"/>
                <c:pt idx="0">
                  <c:v>180</c:v>
                </c:pt>
                <c:pt idx="1">
                  <c:v>360</c:v>
                </c:pt>
                <c:pt idx="2">
                  <c:v>720</c:v>
                </c:pt>
                <c:pt idx="3">
                  <c:v>1440</c:v>
                </c:pt>
              </c:numCache>
              <c:extLst xmlns:c15="http://schemas.microsoft.com/office/drawing/2012/chart"/>
            </c:numRef>
          </c:xVal>
          <c:yVal>
            <c:numRef>
              <c:f>'Saltelli k=10'!$R$13:$R$16</c:f>
              <c:numCache>
                <c:formatCode>General</c:formatCode>
                <c:ptCount val="4"/>
                <c:pt idx="0">
                  <c:v>7.4508895964760707E-2</c:v>
                </c:pt>
                <c:pt idx="1">
                  <c:v>5.0067900820996297E-2</c:v>
                </c:pt>
                <c:pt idx="2">
                  <c:v>2.8452440632283898E-2</c:v>
                </c:pt>
                <c:pt idx="3">
                  <c:v>1.73126207312332E-2</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3-0036-4D3A-888D-F1F8A1C8A78B}"/>
            </c:ext>
          </c:extLst>
        </c:ser>
        <c:ser>
          <c:idx val="2"/>
          <c:order val="3"/>
          <c:tx>
            <c:strRef>
              <c:f>'Saltelli k=10'!$D$42</c:f>
              <c:strCache>
                <c:ptCount val="1"/>
                <c:pt idx="0">
                  <c:v>Saltelli winding</c:v>
                </c:pt>
              </c:strCache>
              <c:extLst xmlns:c15="http://schemas.microsoft.com/office/drawing/2012/chart"/>
            </c:strRef>
          </c:tx>
          <c:spPr>
            <a:ln w="25400" cap="rnd">
              <a:solidFill>
                <a:schemeClr val="tx1"/>
              </a:solidFill>
              <a:prstDash val="dash"/>
              <a:round/>
            </a:ln>
            <a:effectLst/>
          </c:spPr>
          <c:marker>
            <c:symbol val="none"/>
          </c:marker>
          <c:xVal>
            <c:numRef>
              <c:f>'Saltelli k=10'!$C$43:$C$47</c:f>
              <c:numCache>
                <c:formatCode>General</c:formatCode>
                <c:ptCount val="5"/>
                <c:pt idx="0">
                  <c:v>186</c:v>
                </c:pt>
                <c:pt idx="1">
                  <c:v>372</c:v>
                </c:pt>
                <c:pt idx="2">
                  <c:v>745</c:v>
                </c:pt>
                <c:pt idx="3">
                  <c:v>1489</c:v>
                </c:pt>
                <c:pt idx="4">
                  <c:v>2979</c:v>
                </c:pt>
              </c:numCache>
              <c:extLst xmlns:c15="http://schemas.microsoft.com/office/drawing/2012/chart"/>
            </c:numRef>
          </c:xVal>
          <c:yVal>
            <c:numRef>
              <c:f>'Saltelli k=10'!$D$43:$D$47</c:f>
              <c:numCache>
                <c:formatCode>General</c:formatCode>
                <c:ptCount val="5"/>
                <c:pt idx="0">
                  <c:v>8.2216835197548105E-2</c:v>
                </c:pt>
                <c:pt idx="1">
                  <c:v>5.00599971001921E-2</c:v>
                </c:pt>
                <c:pt idx="2">
                  <c:v>3.8049515429365202E-2</c:v>
                </c:pt>
                <c:pt idx="3">
                  <c:v>2.9734767379174201E-2</c:v>
                </c:pt>
                <c:pt idx="4">
                  <c:v>2.0498874669582699E-2</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1-2AFC-4816-97A8-3BDFCEE0E5A8}"/>
            </c:ext>
          </c:extLst>
        </c:ser>
        <c:ser>
          <c:idx val="4"/>
          <c:order val="4"/>
          <c:tx>
            <c:v>Radial Rseq (r,2k)</c:v>
          </c:tx>
          <c:spPr>
            <a:ln w="22225" cap="rnd">
              <a:solidFill>
                <a:srgbClr val="BC14A8"/>
              </a:solidFill>
              <a:round/>
            </a:ln>
            <a:effectLst/>
          </c:spPr>
          <c:marker>
            <c:symbol val="none"/>
          </c:marker>
          <c:dPt>
            <c:idx val="0"/>
            <c:marker>
              <c:symbol val="none"/>
            </c:marker>
            <c:bubble3D val="0"/>
            <c:extLst xmlns:c15="http://schemas.microsoft.com/office/drawing/2012/chart">
              <c:ext xmlns:c16="http://schemas.microsoft.com/office/drawing/2014/chart" uri="{C3380CC4-5D6E-409C-BE32-E72D297353CC}">
                <c16:uniqueId val="{00000002-AC0F-43FB-B8A6-85CAAF60EECD}"/>
              </c:ext>
            </c:extLst>
          </c:dPt>
          <c:xVal>
            <c:numRef>
              <c:f>'Saltelli k=10'!$P$25:$P$29</c:f>
              <c:numCache>
                <c:formatCode>General</c:formatCode>
                <c:ptCount val="5"/>
                <c:pt idx="0">
                  <c:v>180</c:v>
                </c:pt>
                <c:pt idx="1">
                  <c:v>360</c:v>
                </c:pt>
                <c:pt idx="2">
                  <c:v>720</c:v>
                </c:pt>
                <c:pt idx="3">
                  <c:v>1440</c:v>
                </c:pt>
              </c:numCache>
              <c:extLst xmlns:c15="http://schemas.microsoft.com/office/drawing/2012/chart"/>
            </c:numRef>
          </c:xVal>
          <c:yVal>
            <c:numRef>
              <c:f>'Saltelli k=10'!$R$25:$R$29</c:f>
              <c:numCache>
                <c:formatCode>General</c:formatCode>
                <c:ptCount val="5"/>
                <c:pt idx="0">
                  <c:v>0.109318496917453</c:v>
                </c:pt>
                <c:pt idx="1">
                  <c:v>7.2726679284546195E-2</c:v>
                </c:pt>
                <c:pt idx="2">
                  <c:v>4.6029918151918203E-2</c:v>
                </c:pt>
                <c:pt idx="3">
                  <c:v>2.9756885518638199E-2</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1-AC0F-43FB-B8A6-85CAAF60EECD}"/>
            </c:ext>
          </c:extLst>
        </c:ser>
        <c:ser>
          <c:idx val="5"/>
          <c:order val="5"/>
          <c:tx>
            <c:v>Winding Rseq (r,2k)</c:v>
          </c:tx>
          <c:spPr>
            <a:ln w="22225" cap="rnd">
              <a:solidFill>
                <a:srgbClr val="BC14A8"/>
              </a:solidFill>
              <a:prstDash val="lgDash"/>
              <a:round/>
            </a:ln>
            <a:effectLst/>
          </c:spPr>
          <c:marker>
            <c:symbol val="none"/>
          </c:marker>
          <c:xVal>
            <c:numRef>
              <c:f>'Saltelli k=10'!$P$33:$P$37</c:f>
              <c:numCache>
                <c:formatCode>General</c:formatCode>
                <c:ptCount val="5"/>
                <c:pt idx="0">
                  <c:v>180</c:v>
                </c:pt>
                <c:pt idx="1">
                  <c:v>360</c:v>
                </c:pt>
                <c:pt idx="2">
                  <c:v>720</c:v>
                </c:pt>
                <c:pt idx="3">
                  <c:v>1440</c:v>
                </c:pt>
              </c:numCache>
              <c:extLst xmlns:c15="http://schemas.microsoft.com/office/drawing/2012/chart"/>
            </c:numRef>
          </c:xVal>
          <c:yVal>
            <c:numRef>
              <c:f>'Saltelli k=10'!$R$33:$R$37</c:f>
              <c:numCache>
                <c:formatCode>General</c:formatCode>
                <c:ptCount val="5"/>
                <c:pt idx="0">
                  <c:v>0.113666896112946</c:v>
                </c:pt>
                <c:pt idx="1">
                  <c:v>6.9024135870056902E-2</c:v>
                </c:pt>
                <c:pt idx="2">
                  <c:v>4.20252830115155E-2</c:v>
                </c:pt>
                <c:pt idx="3">
                  <c:v>2.57097199055757E-2</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3-AC0F-43FB-B8A6-85CAAF60EECD}"/>
            </c:ext>
          </c:extLst>
        </c:ser>
        <c:ser>
          <c:idx val="6"/>
          <c:order val="6"/>
          <c:tx>
            <c:v>Radial Sobol pre2010</c:v>
          </c:tx>
          <c:spPr>
            <a:ln w="22225" cap="rnd">
              <a:solidFill>
                <a:schemeClr val="accent4"/>
              </a:solidFill>
              <a:round/>
            </a:ln>
            <a:effectLst/>
          </c:spPr>
          <c:marker>
            <c:symbol val="none"/>
          </c:marker>
          <c:xVal>
            <c:numRef>
              <c:f>'Saltelli k=10'!$P$42:$P$46</c:f>
              <c:numCache>
                <c:formatCode>General</c:formatCode>
                <c:ptCount val="5"/>
                <c:pt idx="0">
                  <c:v>180</c:v>
                </c:pt>
                <c:pt idx="1">
                  <c:v>360</c:v>
                </c:pt>
                <c:pt idx="2">
                  <c:v>720</c:v>
                </c:pt>
                <c:pt idx="3">
                  <c:v>1440</c:v>
                </c:pt>
              </c:numCache>
            </c:numRef>
          </c:xVal>
          <c:yVal>
            <c:numRef>
              <c:f>'Saltelli k=10'!$R$42:$R$46</c:f>
              <c:numCache>
                <c:formatCode>General</c:formatCode>
                <c:ptCount val="5"/>
                <c:pt idx="0">
                  <c:v>7.3627039593292795E-2</c:v>
                </c:pt>
                <c:pt idx="1">
                  <c:v>4.1320663645698197E-2</c:v>
                </c:pt>
                <c:pt idx="2">
                  <c:v>2.5707071772274999E-2</c:v>
                </c:pt>
                <c:pt idx="3">
                  <c:v>1.8066097924480499E-2</c:v>
                </c:pt>
              </c:numCache>
            </c:numRef>
          </c:yVal>
          <c:smooth val="0"/>
          <c:extLst>
            <c:ext xmlns:c16="http://schemas.microsoft.com/office/drawing/2014/chart" uri="{C3380CC4-5D6E-409C-BE32-E72D297353CC}">
              <c16:uniqueId val="{00000004-AC0F-43FB-B8A6-85CAAF60EECD}"/>
            </c:ext>
          </c:extLst>
        </c:ser>
        <c:ser>
          <c:idx val="7"/>
          <c:order val="7"/>
          <c:tx>
            <c:v>Winding sobol pre2010</c:v>
          </c:tx>
          <c:spPr>
            <a:ln w="22225" cap="rnd">
              <a:solidFill>
                <a:schemeClr val="accent4"/>
              </a:solidFill>
              <a:prstDash val="lgDash"/>
              <a:round/>
            </a:ln>
            <a:effectLst/>
          </c:spPr>
          <c:marker>
            <c:symbol val="none"/>
          </c:marker>
          <c:xVal>
            <c:numRef>
              <c:f>'Saltelli k=10'!$V$42:$V$46</c:f>
              <c:numCache>
                <c:formatCode>General</c:formatCode>
                <c:ptCount val="5"/>
                <c:pt idx="0">
                  <c:v>180</c:v>
                </c:pt>
                <c:pt idx="1">
                  <c:v>360</c:v>
                </c:pt>
                <c:pt idx="2">
                  <c:v>720</c:v>
                </c:pt>
                <c:pt idx="3">
                  <c:v>1440</c:v>
                </c:pt>
              </c:numCache>
            </c:numRef>
          </c:xVal>
          <c:yVal>
            <c:numRef>
              <c:f>'Saltelli k=10'!$X$42:$X$46</c:f>
              <c:numCache>
                <c:formatCode>General</c:formatCode>
                <c:ptCount val="5"/>
                <c:pt idx="0">
                  <c:v>7.0991981261714604E-2</c:v>
                </c:pt>
                <c:pt idx="1">
                  <c:v>4.0712204292143797E-2</c:v>
                </c:pt>
                <c:pt idx="2">
                  <c:v>2.7658904974641699E-2</c:v>
                </c:pt>
                <c:pt idx="3">
                  <c:v>2.0967262712153101E-2</c:v>
                </c:pt>
              </c:numCache>
            </c:numRef>
          </c:yVal>
          <c:smooth val="0"/>
          <c:extLst>
            <c:ext xmlns:c16="http://schemas.microsoft.com/office/drawing/2014/chart" uri="{C3380CC4-5D6E-409C-BE32-E72D297353CC}">
              <c16:uniqueId val="{00000005-AC0F-43FB-B8A6-85CAAF60EECD}"/>
            </c:ext>
          </c:extLst>
        </c:ser>
        <c:ser>
          <c:idx val="8"/>
          <c:order val="8"/>
          <c:tx>
            <c:v>Radial MEAN</c:v>
          </c:tx>
          <c:spPr>
            <a:ln w="22225" cap="rnd">
              <a:solidFill>
                <a:srgbClr val="FF0000"/>
              </a:solidFill>
              <a:round/>
            </a:ln>
            <a:effectLst/>
          </c:spPr>
          <c:marker>
            <c:symbol val="none"/>
          </c:marker>
          <c:errBars>
            <c:errDir val="y"/>
            <c:errBarType val="both"/>
            <c:errValType val="cust"/>
            <c:noEndCap val="0"/>
            <c:plus>
              <c:numRef>
                <c:f>'Saltelli k=10'!$AF$6:$AF$9</c:f>
                <c:numCache>
                  <c:formatCode>General</c:formatCode>
                  <c:ptCount val="4"/>
                  <c:pt idx="0">
                    <c:v>2.2076050378766383E-2</c:v>
                  </c:pt>
                  <c:pt idx="1">
                    <c:v>1.6956106004060174E-2</c:v>
                  </c:pt>
                  <c:pt idx="2">
                    <c:v>1.0926091077973918E-2</c:v>
                  </c:pt>
                  <c:pt idx="3">
                    <c:v>6.3172462151239181E-3</c:v>
                  </c:pt>
                </c:numCache>
              </c:numRef>
            </c:plus>
            <c:minus>
              <c:numRef>
                <c:f>'Saltelli k=10'!$AF$6:$AF$9</c:f>
                <c:numCache>
                  <c:formatCode>General</c:formatCode>
                  <c:ptCount val="4"/>
                  <c:pt idx="0">
                    <c:v>2.2076050378766383E-2</c:v>
                  </c:pt>
                  <c:pt idx="1">
                    <c:v>1.6956106004060174E-2</c:v>
                  </c:pt>
                  <c:pt idx="2">
                    <c:v>1.0926091077973918E-2</c:v>
                  </c:pt>
                  <c:pt idx="3">
                    <c:v>6.3172462151239181E-3</c:v>
                  </c:pt>
                </c:numCache>
              </c:numRef>
            </c:minus>
            <c:spPr>
              <a:noFill/>
              <a:ln w="12700" cap="flat" cmpd="sng" algn="ctr">
                <a:solidFill>
                  <a:srgbClr val="FF0000"/>
                </a:solidFill>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Ref>
              <c:f>'Saltelli k=10'!$AD$6:$AD$9</c:f>
              <c:numCache>
                <c:formatCode>General</c:formatCode>
                <c:ptCount val="4"/>
                <c:pt idx="0">
                  <c:v>180</c:v>
                </c:pt>
                <c:pt idx="1">
                  <c:v>360</c:v>
                </c:pt>
                <c:pt idx="2">
                  <c:v>720</c:v>
                </c:pt>
                <c:pt idx="3">
                  <c:v>1440</c:v>
                </c:pt>
              </c:numCache>
            </c:numRef>
          </c:xVal>
          <c:yVal>
            <c:numRef>
              <c:f>'Saltelli k=10'!$AE$6:$AE$9</c:f>
              <c:numCache>
                <c:formatCode>General</c:formatCode>
                <c:ptCount val="4"/>
                <c:pt idx="0">
                  <c:v>8.3969836187502297E-2</c:v>
                </c:pt>
                <c:pt idx="1">
                  <c:v>5.3330205331346935E-2</c:v>
                </c:pt>
                <c:pt idx="2">
                  <c:v>3.3550094291983933E-2</c:v>
                </c:pt>
                <c:pt idx="3">
                  <c:v>2.2528382771937801E-2</c:v>
                </c:pt>
              </c:numCache>
            </c:numRef>
          </c:yVal>
          <c:smooth val="0"/>
          <c:extLst>
            <c:ext xmlns:c16="http://schemas.microsoft.com/office/drawing/2014/chart" uri="{C3380CC4-5D6E-409C-BE32-E72D297353CC}">
              <c16:uniqueId val="{00000002-84BF-4515-9413-7E8924A70B38}"/>
            </c:ext>
          </c:extLst>
        </c:ser>
        <c:ser>
          <c:idx val="9"/>
          <c:order val="9"/>
          <c:tx>
            <c:v>Winding MEAN</c:v>
          </c:tx>
          <c:spPr>
            <a:ln w="22225" cap="rnd">
              <a:solidFill>
                <a:srgbClr val="FF0000"/>
              </a:solidFill>
              <a:prstDash val="lgDash"/>
              <a:round/>
            </a:ln>
            <a:effectLst/>
          </c:spPr>
          <c:marker>
            <c:symbol val="none"/>
          </c:marker>
          <c:errBars>
            <c:errDir val="y"/>
            <c:errBarType val="both"/>
            <c:errValType val="cust"/>
            <c:noEndCap val="0"/>
            <c:plus>
              <c:numRef>
                <c:f>'Saltelli k=10'!$AF$17:$AF$20</c:f>
                <c:numCache>
                  <c:formatCode>General</c:formatCode>
                  <c:ptCount val="4"/>
                  <c:pt idx="0">
                    <c:v>2.3688485325834358E-2</c:v>
                  </c:pt>
                  <c:pt idx="1">
                    <c:v>1.4424708977120041E-2</c:v>
                  </c:pt>
                  <c:pt idx="2">
                    <c:v>8.0751116296699354E-3</c:v>
                  </c:pt>
                  <c:pt idx="3">
                    <c:v>4.2102767680975437E-3</c:v>
                  </c:pt>
                </c:numCache>
              </c:numRef>
            </c:plus>
            <c:minus>
              <c:numRef>
                <c:f>'Saltelli k=10'!$AF$17:$AF$20</c:f>
                <c:numCache>
                  <c:formatCode>General</c:formatCode>
                  <c:ptCount val="4"/>
                  <c:pt idx="0">
                    <c:v>2.3688485325834358E-2</c:v>
                  </c:pt>
                  <c:pt idx="1">
                    <c:v>1.4424708977120041E-2</c:v>
                  </c:pt>
                  <c:pt idx="2">
                    <c:v>8.0751116296699354E-3</c:v>
                  </c:pt>
                  <c:pt idx="3">
                    <c:v>4.2102767680975437E-3</c:v>
                  </c:pt>
                </c:numCache>
              </c:numRef>
            </c:minus>
            <c:spPr>
              <a:noFill/>
              <a:ln w="19050" cap="flat" cmpd="sng" algn="ctr">
                <a:solidFill>
                  <a:srgbClr val="FF0000"/>
                </a:solidFill>
                <a:prstDash val="dash"/>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Ref>
              <c:f>'Saltelli k=10'!$AD$17:$AD$20</c:f>
              <c:numCache>
                <c:formatCode>General</c:formatCode>
                <c:ptCount val="4"/>
                <c:pt idx="0">
                  <c:v>180</c:v>
                </c:pt>
                <c:pt idx="1">
                  <c:v>360</c:v>
                </c:pt>
                <c:pt idx="2">
                  <c:v>720</c:v>
                </c:pt>
                <c:pt idx="3">
                  <c:v>1440</c:v>
                </c:pt>
              </c:numCache>
            </c:numRef>
          </c:xVal>
          <c:yVal>
            <c:numRef>
              <c:f>'Saltelli k=10'!$AE$17:$AE$20</c:f>
              <c:numCache>
                <c:formatCode>General</c:formatCode>
                <c:ptCount val="4"/>
                <c:pt idx="0">
                  <c:v>8.6389257779807105E-2</c:v>
                </c:pt>
                <c:pt idx="1">
                  <c:v>5.3268080327732337E-2</c:v>
                </c:pt>
                <c:pt idx="2">
                  <c:v>3.2712209539480362E-2</c:v>
                </c:pt>
                <c:pt idx="3">
                  <c:v>2.1329867782987334E-2</c:v>
                </c:pt>
              </c:numCache>
            </c:numRef>
          </c:yVal>
          <c:smooth val="0"/>
          <c:extLst>
            <c:ext xmlns:c16="http://schemas.microsoft.com/office/drawing/2014/chart" uri="{C3380CC4-5D6E-409C-BE32-E72D297353CC}">
              <c16:uniqueId val="{00000003-84BF-4515-9413-7E8924A70B38}"/>
            </c:ext>
          </c:extLst>
        </c:ser>
        <c:dLbls>
          <c:showLegendKey val="0"/>
          <c:showVal val="0"/>
          <c:showCatName val="0"/>
          <c:showSerName val="0"/>
          <c:showPercent val="0"/>
          <c:showBubbleSize val="0"/>
        </c:dLbls>
        <c:axId val="959773199"/>
        <c:axId val="662435967"/>
        <c:extLst/>
      </c:scatterChart>
      <c:valAx>
        <c:axId val="959773199"/>
        <c:scaling>
          <c:orientation val="minMax"/>
          <c:max val="1500"/>
          <c:min val="0"/>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r</a:t>
                </a:r>
                <a:r>
                  <a:rPr lang="en-GB" baseline="0"/>
                  <a:t> (#trajectories) per experiment</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2435967"/>
        <c:crosses val="autoZero"/>
        <c:crossBetween val="midCat"/>
      </c:valAx>
      <c:valAx>
        <c:axId val="66243596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MAE (Annoni)</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9773199"/>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K-function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3"/>
          <c:order val="0"/>
          <c:tx>
            <c:strRef>
              <c:f>'Saltelli k=10'!$D$49</c:f>
              <c:strCache>
                <c:ptCount val="1"/>
                <c:pt idx="0">
                  <c:v>Saltelli radial</c:v>
                </c:pt>
              </c:strCache>
              <c:extLst xmlns:c15="http://schemas.microsoft.com/office/drawing/2012/chart"/>
            </c:strRef>
          </c:tx>
          <c:spPr>
            <a:ln w="22225" cap="rnd">
              <a:solidFill>
                <a:schemeClr val="tx1"/>
              </a:solidFill>
              <a:prstDash val="solid"/>
              <a:round/>
            </a:ln>
            <a:effectLst/>
          </c:spPr>
          <c:marker>
            <c:symbol val="none"/>
          </c:marker>
          <c:xVal>
            <c:numRef>
              <c:f>'Saltelli k=10'!$C$50:$C$54</c:f>
              <c:numCache>
                <c:formatCode>General</c:formatCode>
                <c:ptCount val="5"/>
                <c:pt idx="0">
                  <c:v>186</c:v>
                </c:pt>
                <c:pt idx="1">
                  <c:v>372</c:v>
                </c:pt>
                <c:pt idx="2">
                  <c:v>745</c:v>
                </c:pt>
                <c:pt idx="3">
                  <c:v>1489</c:v>
                </c:pt>
                <c:pt idx="4">
                  <c:v>2979</c:v>
                </c:pt>
              </c:numCache>
              <c:extLst xmlns:c15="http://schemas.microsoft.com/office/drawing/2012/chart"/>
            </c:numRef>
          </c:xVal>
          <c:yVal>
            <c:numRef>
              <c:f>'Saltelli k=10'!$D$50:$D$54</c:f>
              <c:numCache>
                <c:formatCode>General</c:formatCode>
                <c:ptCount val="5"/>
                <c:pt idx="0">
                  <c:v>8.0322585768995397E-2</c:v>
                </c:pt>
                <c:pt idx="1">
                  <c:v>4.36806310559405E-2</c:v>
                </c:pt>
                <c:pt idx="2">
                  <c:v>2.49932794367092E-2</c:v>
                </c:pt>
                <c:pt idx="3">
                  <c:v>1.7034754585060201E-2</c:v>
                </c:pt>
                <c:pt idx="4">
                  <c:v>8.0178181070191794E-3</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1-E778-4249-BDD8-407007D82D69}"/>
            </c:ext>
          </c:extLst>
        </c:ser>
        <c:ser>
          <c:idx val="2"/>
          <c:order val="1"/>
          <c:tx>
            <c:strRef>
              <c:f>'Saltelli k=10'!$D$42</c:f>
              <c:strCache>
                <c:ptCount val="1"/>
                <c:pt idx="0">
                  <c:v>Saltelli winding</c:v>
                </c:pt>
              </c:strCache>
              <c:extLst xmlns:c15="http://schemas.microsoft.com/office/drawing/2012/chart"/>
            </c:strRef>
          </c:tx>
          <c:spPr>
            <a:ln w="25400" cap="rnd">
              <a:solidFill>
                <a:schemeClr val="tx1"/>
              </a:solidFill>
              <a:prstDash val="dash"/>
              <a:round/>
            </a:ln>
            <a:effectLst/>
          </c:spPr>
          <c:marker>
            <c:symbol val="none"/>
          </c:marker>
          <c:xVal>
            <c:numRef>
              <c:f>'Saltelli k=10'!$C$43:$C$47</c:f>
              <c:numCache>
                <c:formatCode>General</c:formatCode>
                <c:ptCount val="5"/>
                <c:pt idx="0">
                  <c:v>186</c:v>
                </c:pt>
                <c:pt idx="1">
                  <c:v>372</c:v>
                </c:pt>
                <c:pt idx="2">
                  <c:v>745</c:v>
                </c:pt>
                <c:pt idx="3">
                  <c:v>1489</c:v>
                </c:pt>
                <c:pt idx="4">
                  <c:v>2979</c:v>
                </c:pt>
              </c:numCache>
              <c:extLst xmlns:c15="http://schemas.microsoft.com/office/drawing/2012/chart"/>
            </c:numRef>
          </c:xVal>
          <c:yVal>
            <c:numRef>
              <c:f>'Saltelli k=10'!$D$43:$D$47</c:f>
              <c:numCache>
                <c:formatCode>General</c:formatCode>
                <c:ptCount val="5"/>
                <c:pt idx="0">
                  <c:v>8.2216835197548105E-2</c:v>
                </c:pt>
                <c:pt idx="1">
                  <c:v>5.00599971001921E-2</c:v>
                </c:pt>
                <c:pt idx="2">
                  <c:v>3.8049515429365202E-2</c:v>
                </c:pt>
                <c:pt idx="3">
                  <c:v>2.9734767379174201E-2</c:v>
                </c:pt>
                <c:pt idx="4">
                  <c:v>2.0498874669582699E-2</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3-E778-4249-BDD8-407007D82D69}"/>
            </c:ext>
          </c:extLst>
        </c:ser>
        <c:ser>
          <c:idx val="0"/>
          <c:order val="2"/>
          <c:tx>
            <c:v>Qrshift Mean</c:v>
          </c:tx>
          <c:spPr>
            <a:ln w="22225" cap="rnd">
              <a:solidFill>
                <a:schemeClr val="accent1"/>
              </a:solidFill>
              <a:prstDash val="dash"/>
              <a:round/>
            </a:ln>
            <a:effectLst/>
          </c:spPr>
          <c:marker>
            <c:symbol val="none"/>
          </c:marker>
          <c:errBars>
            <c:errDir val="y"/>
            <c:errBarType val="both"/>
            <c:errValType val="cust"/>
            <c:noEndCap val="0"/>
            <c:plus>
              <c:numRef>
                <c:f>'Saltelli k=10'!$AZ$6:$AZ$9</c:f>
                <c:numCache>
                  <c:formatCode>General</c:formatCode>
                  <c:ptCount val="4"/>
                  <c:pt idx="0">
                    <c:v>5.4512812034980427E-3</c:v>
                  </c:pt>
                  <c:pt idx="1">
                    <c:v>5.6724927911600154E-3</c:v>
                  </c:pt>
                  <c:pt idx="2">
                    <c:v>4.9842335915663387E-3</c:v>
                  </c:pt>
                </c:numCache>
              </c:numRef>
            </c:plus>
            <c:minus>
              <c:numRef>
                <c:f>'Saltelli k=10'!$AZ$6:$AZ$9</c:f>
                <c:numCache>
                  <c:formatCode>General</c:formatCode>
                  <c:ptCount val="4"/>
                  <c:pt idx="0">
                    <c:v>5.4512812034980427E-3</c:v>
                  </c:pt>
                  <c:pt idx="1">
                    <c:v>5.6724927911600154E-3</c:v>
                  </c:pt>
                  <c:pt idx="2">
                    <c:v>4.9842335915663387E-3</c:v>
                  </c:pt>
                </c:numCache>
              </c:numRef>
            </c:minus>
            <c:spPr>
              <a:noFill/>
              <a:ln w="9525" cap="flat" cmpd="sng" algn="ctr">
                <a:solidFill>
                  <a:schemeClr val="tx1">
                    <a:lumMod val="65000"/>
                    <a:lumOff val="35000"/>
                  </a:schemeClr>
                </a:solidFill>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Ref>
              <c:f>'Saltelli k=10'!$AR$6:$AR$9</c:f>
              <c:numCache>
                <c:formatCode>General</c:formatCode>
                <c:ptCount val="4"/>
                <c:pt idx="0">
                  <c:v>90</c:v>
                </c:pt>
                <c:pt idx="1">
                  <c:v>180</c:v>
                </c:pt>
                <c:pt idx="2">
                  <c:v>360</c:v>
                </c:pt>
              </c:numCache>
            </c:numRef>
          </c:xVal>
          <c:yVal>
            <c:numRef>
              <c:f>'Saltelli k=10'!$AY$6:$AY$9</c:f>
              <c:numCache>
                <c:formatCode>General</c:formatCode>
                <c:ptCount val="4"/>
                <c:pt idx="0">
                  <c:v>0.12333307651250781</c:v>
                </c:pt>
                <c:pt idx="1">
                  <c:v>7.613909905425488E-2</c:v>
                </c:pt>
                <c:pt idx="2">
                  <c:v>4.8118371108547081E-2</c:v>
                </c:pt>
              </c:numCache>
            </c:numRef>
          </c:yVal>
          <c:smooth val="0"/>
          <c:extLst>
            <c:ext xmlns:c16="http://schemas.microsoft.com/office/drawing/2014/chart" uri="{C3380CC4-5D6E-409C-BE32-E72D297353CC}">
              <c16:uniqueId val="{0000000C-E778-4249-BDD8-407007D82D69}"/>
            </c:ext>
          </c:extLst>
        </c:ser>
        <c:ser>
          <c:idx val="1"/>
          <c:order val="3"/>
          <c:tx>
            <c:v>Burnin mean</c:v>
          </c:tx>
          <c:spPr>
            <a:ln w="22225" cap="rnd">
              <a:solidFill>
                <a:schemeClr val="accent1"/>
              </a:solidFill>
              <a:round/>
            </a:ln>
            <a:effectLst/>
          </c:spPr>
          <c:marker>
            <c:symbol val="none"/>
          </c:marker>
          <c:errBars>
            <c:errDir val="y"/>
            <c:errBarType val="both"/>
            <c:errValType val="cust"/>
            <c:noEndCap val="0"/>
            <c:plus>
              <c:numRef>
                <c:f>'Saltelli k=10'!$AZ$19:$AZ$22</c:f>
                <c:numCache>
                  <c:formatCode>General</c:formatCode>
                  <c:ptCount val="4"/>
                  <c:pt idx="0">
                    <c:v>5.2272295897269165E-3</c:v>
                  </c:pt>
                  <c:pt idx="1">
                    <c:v>2.8597067732344362E-3</c:v>
                  </c:pt>
                  <c:pt idx="2">
                    <c:v>1.449013517912121E-3</c:v>
                  </c:pt>
                </c:numCache>
              </c:numRef>
            </c:plus>
            <c:minus>
              <c:numRef>
                <c:f>'Saltelli k=10'!$AZ$19:$AZ$22</c:f>
                <c:numCache>
                  <c:formatCode>General</c:formatCode>
                  <c:ptCount val="4"/>
                  <c:pt idx="0">
                    <c:v>5.2272295897269165E-3</c:v>
                  </c:pt>
                  <c:pt idx="1">
                    <c:v>2.8597067732344362E-3</c:v>
                  </c:pt>
                  <c:pt idx="2">
                    <c:v>1.449013517912121E-3</c:v>
                  </c:pt>
                </c:numCache>
              </c:numRef>
            </c:minus>
            <c:spPr>
              <a:noFill/>
              <a:ln w="9525" cap="flat" cmpd="sng" algn="ctr">
                <a:solidFill>
                  <a:schemeClr val="tx1">
                    <a:lumMod val="65000"/>
                    <a:lumOff val="35000"/>
                  </a:schemeClr>
                </a:solidFill>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Ref>
              <c:f>'Saltelli k=10'!$AR$19:$AR$22</c:f>
              <c:numCache>
                <c:formatCode>General</c:formatCode>
                <c:ptCount val="4"/>
                <c:pt idx="0">
                  <c:v>90</c:v>
                </c:pt>
                <c:pt idx="1">
                  <c:v>180</c:v>
                </c:pt>
                <c:pt idx="2">
                  <c:v>360</c:v>
                </c:pt>
              </c:numCache>
            </c:numRef>
          </c:xVal>
          <c:yVal>
            <c:numRef>
              <c:f>'Saltelli k=10'!$AY$19:$AY$22</c:f>
              <c:numCache>
                <c:formatCode>General</c:formatCode>
                <c:ptCount val="4"/>
                <c:pt idx="0">
                  <c:v>0.12046638935355185</c:v>
                </c:pt>
                <c:pt idx="1">
                  <c:v>7.3256255598942818E-2</c:v>
                </c:pt>
                <c:pt idx="2">
                  <c:v>4.6621678308034598E-2</c:v>
                </c:pt>
              </c:numCache>
            </c:numRef>
          </c:yVal>
          <c:smooth val="0"/>
          <c:extLst>
            <c:ext xmlns:c16="http://schemas.microsoft.com/office/drawing/2014/chart" uri="{C3380CC4-5D6E-409C-BE32-E72D297353CC}">
              <c16:uniqueId val="{0000000D-E778-4249-BDD8-407007D82D69}"/>
            </c:ext>
          </c:extLst>
        </c:ser>
        <c:ser>
          <c:idx val="4"/>
          <c:order val="4"/>
          <c:tx>
            <c:v>Rseq Qrshift mean</c:v>
          </c:tx>
          <c:spPr>
            <a:ln w="22225" cap="rnd">
              <a:solidFill>
                <a:srgbClr val="BC14A8"/>
              </a:solidFill>
              <a:prstDash val="dash"/>
              <a:round/>
            </a:ln>
            <a:effectLst/>
          </c:spPr>
          <c:marker>
            <c:symbol val="none"/>
          </c:marker>
          <c:errBars>
            <c:errDir val="y"/>
            <c:errBarType val="both"/>
            <c:errValType val="cust"/>
            <c:noEndCap val="0"/>
            <c:plus>
              <c:numRef>
                <c:f>'Saltelli k=10'!$BN$6:$BN$9</c:f>
                <c:numCache>
                  <c:formatCode>General</c:formatCode>
                  <c:ptCount val="4"/>
                  <c:pt idx="0">
                    <c:v>2.275428241053187E-2</c:v>
                  </c:pt>
                  <c:pt idx="1">
                    <c:v>1.8095612459515176E-2</c:v>
                  </c:pt>
                  <c:pt idx="2">
                    <c:v>7.7257078323676575E-3</c:v>
                  </c:pt>
                </c:numCache>
              </c:numRef>
            </c:plus>
            <c:minus>
              <c:numRef>
                <c:f>'Saltelli k=10'!$BN$6:$BN$9</c:f>
                <c:numCache>
                  <c:formatCode>General</c:formatCode>
                  <c:ptCount val="4"/>
                  <c:pt idx="0">
                    <c:v>2.275428241053187E-2</c:v>
                  </c:pt>
                  <c:pt idx="1">
                    <c:v>1.8095612459515176E-2</c:v>
                  </c:pt>
                  <c:pt idx="2">
                    <c:v>7.7257078323676575E-3</c:v>
                  </c:pt>
                </c:numCache>
              </c:numRef>
            </c:minus>
            <c:spPr>
              <a:noFill/>
              <a:ln w="9525" cap="flat" cmpd="sng" algn="ctr">
                <a:solidFill>
                  <a:schemeClr val="tx1">
                    <a:lumMod val="65000"/>
                    <a:lumOff val="35000"/>
                  </a:schemeClr>
                </a:solidFill>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Ref>
              <c:f>'Saltelli k=10'!$BF$6:$BF$9</c:f>
              <c:numCache>
                <c:formatCode>General</c:formatCode>
                <c:ptCount val="4"/>
                <c:pt idx="0">
                  <c:v>90</c:v>
                </c:pt>
                <c:pt idx="1">
                  <c:v>180</c:v>
                </c:pt>
                <c:pt idx="2">
                  <c:v>360</c:v>
                </c:pt>
              </c:numCache>
            </c:numRef>
          </c:xVal>
          <c:yVal>
            <c:numRef>
              <c:f>'Saltelli k=10'!$BM$6:$BM$9</c:f>
              <c:numCache>
                <c:formatCode>General</c:formatCode>
                <c:ptCount val="4"/>
                <c:pt idx="0">
                  <c:v>0.16734013309540366</c:v>
                </c:pt>
                <c:pt idx="1">
                  <c:v>0.11916972578246031</c:v>
                </c:pt>
                <c:pt idx="2">
                  <c:v>6.5129635613171685E-2</c:v>
                </c:pt>
              </c:numCache>
            </c:numRef>
          </c:yVal>
          <c:smooth val="0"/>
          <c:extLst>
            <c:ext xmlns:c16="http://schemas.microsoft.com/office/drawing/2014/chart" uri="{C3380CC4-5D6E-409C-BE32-E72D297353CC}">
              <c16:uniqueId val="{00000001-AA81-4487-A931-198C582D23E9}"/>
            </c:ext>
          </c:extLst>
        </c:ser>
        <c:ser>
          <c:idx val="5"/>
          <c:order val="5"/>
          <c:tx>
            <c:v>Rseq burnin mean</c:v>
          </c:tx>
          <c:spPr>
            <a:ln w="22225" cap="rnd">
              <a:solidFill>
                <a:srgbClr val="BC14A8"/>
              </a:solidFill>
              <a:round/>
            </a:ln>
            <a:effectLst/>
          </c:spPr>
          <c:marker>
            <c:symbol val="none"/>
          </c:marker>
          <c:errBars>
            <c:errDir val="y"/>
            <c:errBarType val="both"/>
            <c:errValType val="cust"/>
            <c:noEndCap val="0"/>
            <c:plus>
              <c:numRef>
                <c:f>'Saltelli k=10'!$BN$19:$BN$22</c:f>
                <c:numCache>
                  <c:formatCode>General</c:formatCode>
                  <c:ptCount val="4"/>
                  <c:pt idx="0">
                    <c:v>7.2747513273087811E-3</c:v>
                  </c:pt>
                  <c:pt idx="1">
                    <c:v>3.2989166229912331E-3</c:v>
                  </c:pt>
                  <c:pt idx="2">
                    <c:v>4.0720414969563547E-3</c:v>
                  </c:pt>
                </c:numCache>
              </c:numRef>
            </c:plus>
            <c:minus>
              <c:numRef>
                <c:f>'Saltelli k=10'!$BN$19:$BN$22</c:f>
                <c:numCache>
                  <c:formatCode>General</c:formatCode>
                  <c:ptCount val="4"/>
                  <c:pt idx="0">
                    <c:v>7.2747513273087811E-3</c:v>
                  </c:pt>
                  <c:pt idx="1">
                    <c:v>3.2989166229912331E-3</c:v>
                  </c:pt>
                  <c:pt idx="2">
                    <c:v>4.0720414969563547E-3</c:v>
                  </c:pt>
                </c:numCache>
              </c:numRef>
            </c:minus>
            <c:spPr>
              <a:noFill/>
              <a:ln w="9525" cap="flat" cmpd="sng" algn="ctr">
                <a:solidFill>
                  <a:schemeClr val="tx1">
                    <a:lumMod val="65000"/>
                    <a:lumOff val="35000"/>
                  </a:schemeClr>
                </a:solidFill>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Ref>
              <c:f>'Saltelli k=10'!$BF$19:$BF$22</c:f>
              <c:numCache>
                <c:formatCode>General</c:formatCode>
                <c:ptCount val="4"/>
                <c:pt idx="0">
                  <c:v>90</c:v>
                </c:pt>
                <c:pt idx="1">
                  <c:v>180</c:v>
                </c:pt>
                <c:pt idx="2">
                  <c:v>360</c:v>
                </c:pt>
              </c:numCache>
            </c:numRef>
          </c:xVal>
          <c:yVal>
            <c:numRef>
              <c:f>'Saltelli k=10'!$BM$19:$BM$22</c:f>
              <c:numCache>
                <c:formatCode>General</c:formatCode>
                <c:ptCount val="4"/>
                <c:pt idx="0">
                  <c:v>0.1713361119657365</c:v>
                </c:pt>
                <c:pt idx="1">
                  <c:v>0.1254025533941375</c:v>
                </c:pt>
                <c:pt idx="2">
                  <c:v>6.7774472727140406E-2</c:v>
                </c:pt>
              </c:numCache>
            </c:numRef>
          </c:yVal>
          <c:smooth val="0"/>
          <c:extLst>
            <c:ext xmlns:c16="http://schemas.microsoft.com/office/drawing/2014/chart" uri="{C3380CC4-5D6E-409C-BE32-E72D297353CC}">
              <c16:uniqueId val="{00000002-AA81-4487-A931-198C582D23E9}"/>
            </c:ext>
          </c:extLst>
        </c:ser>
        <c:ser>
          <c:idx val="7"/>
          <c:order val="7"/>
          <c:tx>
            <c:v>Sobol pre2010 Qrshift mean</c:v>
          </c:tx>
          <c:spPr>
            <a:ln w="22225" cap="rnd">
              <a:solidFill>
                <a:schemeClr val="accent4"/>
              </a:solidFill>
              <a:prstDash val="dash"/>
              <a:round/>
            </a:ln>
            <a:effectLst/>
          </c:spPr>
          <c:marker>
            <c:symbol val="none"/>
          </c:marker>
          <c:errBars>
            <c:errDir val="y"/>
            <c:errBarType val="both"/>
            <c:errValType val="cust"/>
            <c:noEndCap val="0"/>
            <c:plus>
              <c:numRef>
                <c:f>'Saltelli k=10'!$BZ$6:$BZ$9</c:f>
                <c:numCache>
                  <c:formatCode>General</c:formatCode>
                  <c:ptCount val="4"/>
                  <c:pt idx="0">
                    <c:v>6.2090472832867054E-3</c:v>
                  </c:pt>
                  <c:pt idx="1">
                    <c:v>5.8991809794591331E-3</c:v>
                  </c:pt>
                  <c:pt idx="2">
                    <c:v>2.8774995668944662E-3</c:v>
                  </c:pt>
                </c:numCache>
              </c:numRef>
            </c:plus>
            <c:minus>
              <c:numRef>
                <c:f>'Saltelli k=10'!$BZ$6:$BZ$9</c:f>
                <c:numCache>
                  <c:formatCode>General</c:formatCode>
                  <c:ptCount val="4"/>
                  <c:pt idx="0">
                    <c:v>6.2090472832867054E-3</c:v>
                  </c:pt>
                  <c:pt idx="1">
                    <c:v>5.8991809794591331E-3</c:v>
                  </c:pt>
                  <c:pt idx="2">
                    <c:v>2.8774995668944662E-3</c:v>
                  </c:pt>
                </c:numCache>
              </c:numRef>
            </c:minus>
            <c:spPr>
              <a:noFill/>
              <a:ln w="9525" cap="flat" cmpd="sng" algn="ctr">
                <a:solidFill>
                  <a:schemeClr val="tx1">
                    <a:lumMod val="65000"/>
                    <a:lumOff val="35000"/>
                  </a:schemeClr>
                </a:solidFill>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Ref>
              <c:f>'Saltelli k=10'!$BR$6:$BR$9</c:f>
              <c:numCache>
                <c:formatCode>General</c:formatCode>
                <c:ptCount val="4"/>
                <c:pt idx="0">
                  <c:v>90</c:v>
                </c:pt>
                <c:pt idx="1">
                  <c:v>180</c:v>
                </c:pt>
                <c:pt idx="2">
                  <c:v>360</c:v>
                </c:pt>
              </c:numCache>
            </c:numRef>
          </c:xVal>
          <c:yVal>
            <c:numRef>
              <c:f>'Saltelli k=10'!$BY$6:$BY$9</c:f>
              <c:numCache>
                <c:formatCode>General</c:formatCode>
                <c:ptCount val="4"/>
                <c:pt idx="0">
                  <c:v>0.14216923629324432</c:v>
                </c:pt>
                <c:pt idx="1">
                  <c:v>0.1027189112087732</c:v>
                </c:pt>
                <c:pt idx="2">
                  <c:v>5.859000780522753E-2</c:v>
                </c:pt>
              </c:numCache>
            </c:numRef>
          </c:yVal>
          <c:smooth val="0"/>
          <c:extLst>
            <c:ext xmlns:c16="http://schemas.microsoft.com/office/drawing/2014/chart" uri="{C3380CC4-5D6E-409C-BE32-E72D297353CC}">
              <c16:uniqueId val="{00000001-F78D-4B22-B598-4DBCA0D805D1}"/>
            </c:ext>
          </c:extLst>
        </c:ser>
        <c:ser>
          <c:idx val="8"/>
          <c:order val="8"/>
          <c:tx>
            <c:v>Sobol pre2010 burnin mean</c:v>
          </c:tx>
          <c:spPr>
            <a:ln w="22225" cap="rnd">
              <a:solidFill>
                <a:schemeClr val="accent4"/>
              </a:solidFill>
              <a:round/>
            </a:ln>
            <a:effectLst/>
          </c:spPr>
          <c:marker>
            <c:symbol val="none"/>
          </c:marker>
          <c:errBars>
            <c:errDir val="y"/>
            <c:errBarType val="both"/>
            <c:errValType val="cust"/>
            <c:noEndCap val="0"/>
            <c:plus>
              <c:numRef>
                <c:f>'Saltelli k=10'!$BZ$19:$BZ$22</c:f>
                <c:numCache>
                  <c:formatCode>General</c:formatCode>
                  <c:ptCount val="4"/>
                  <c:pt idx="0">
                    <c:v>3.3952783620143216E-3</c:v>
                  </c:pt>
                  <c:pt idx="1">
                    <c:v>4.2465073096340502E-3</c:v>
                  </c:pt>
                  <c:pt idx="2">
                    <c:v>2.4876508827326518E-3</c:v>
                  </c:pt>
                </c:numCache>
              </c:numRef>
            </c:plus>
            <c:minus>
              <c:numRef>
                <c:f>'Saltelli k=10'!$BZ$19:$BZ$22</c:f>
                <c:numCache>
                  <c:formatCode>General</c:formatCode>
                  <c:ptCount val="4"/>
                  <c:pt idx="0">
                    <c:v>3.3952783620143216E-3</c:v>
                  </c:pt>
                  <c:pt idx="1">
                    <c:v>4.2465073096340502E-3</c:v>
                  </c:pt>
                  <c:pt idx="2">
                    <c:v>2.4876508827326518E-3</c:v>
                  </c:pt>
                </c:numCache>
              </c:numRef>
            </c:minus>
            <c:spPr>
              <a:noFill/>
              <a:ln w="9525" cap="flat" cmpd="sng" algn="ctr">
                <a:solidFill>
                  <a:schemeClr val="tx1">
                    <a:lumMod val="65000"/>
                    <a:lumOff val="35000"/>
                  </a:schemeClr>
                </a:solidFill>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Ref>
              <c:f>'Saltelli k=10'!$BR$19:$BR$22</c:f>
              <c:numCache>
                <c:formatCode>General</c:formatCode>
                <c:ptCount val="4"/>
                <c:pt idx="0">
                  <c:v>90</c:v>
                </c:pt>
                <c:pt idx="1">
                  <c:v>180</c:v>
                </c:pt>
                <c:pt idx="2">
                  <c:v>360</c:v>
                </c:pt>
              </c:numCache>
            </c:numRef>
          </c:xVal>
          <c:yVal>
            <c:numRef>
              <c:f>'Saltelli k=10'!$BY$19:$BY$22</c:f>
              <c:numCache>
                <c:formatCode>General</c:formatCode>
                <c:ptCount val="4"/>
                <c:pt idx="0">
                  <c:v>0.15541208985683583</c:v>
                </c:pt>
                <c:pt idx="1">
                  <c:v>0.10804602496802067</c:v>
                </c:pt>
                <c:pt idx="2">
                  <c:v>5.8318990895619864E-2</c:v>
                </c:pt>
              </c:numCache>
            </c:numRef>
          </c:yVal>
          <c:smooth val="0"/>
          <c:extLst>
            <c:ext xmlns:c16="http://schemas.microsoft.com/office/drawing/2014/chart" uri="{C3380CC4-5D6E-409C-BE32-E72D297353CC}">
              <c16:uniqueId val="{00000002-F78D-4B22-B598-4DBCA0D805D1}"/>
            </c:ext>
          </c:extLst>
        </c:ser>
        <c:dLbls>
          <c:showLegendKey val="0"/>
          <c:showVal val="0"/>
          <c:showCatName val="0"/>
          <c:showSerName val="0"/>
          <c:showPercent val="0"/>
          <c:showBubbleSize val="0"/>
        </c:dLbls>
        <c:axId val="959773199"/>
        <c:axId val="662435967"/>
        <c:extLst>
          <c:ext xmlns:c15="http://schemas.microsoft.com/office/drawing/2012/chart" uri="{02D57815-91ED-43cb-92C2-25804820EDAC}">
            <c15:filteredScatterSeries>
              <c15:ser>
                <c:idx val="6"/>
                <c:order val="6"/>
                <c:tx>
                  <c:v>Rseq qrshift 10</c:v>
                </c:tx>
                <c:spPr>
                  <a:ln w="22225" cap="rnd">
                    <a:solidFill>
                      <a:srgbClr val="BC14A8"/>
                    </a:solidFill>
                    <a:prstDash val="sysDash"/>
                    <a:round/>
                  </a:ln>
                  <a:effectLst/>
                </c:spPr>
                <c:marker>
                  <c:symbol val="none"/>
                </c:marker>
                <c:xVal>
                  <c:numRef>
                    <c:extLst>
                      <c:ext uri="{02D57815-91ED-43cb-92C2-25804820EDAC}">
                        <c15:formulaRef>
                          <c15:sqref>'Saltelli k=10'!$BF$6:$BF$9</c15:sqref>
                        </c15:formulaRef>
                      </c:ext>
                    </c:extLst>
                    <c:numCache>
                      <c:formatCode>General</c:formatCode>
                      <c:ptCount val="4"/>
                      <c:pt idx="0">
                        <c:v>90</c:v>
                      </c:pt>
                      <c:pt idx="1">
                        <c:v>180</c:v>
                      </c:pt>
                      <c:pt idx="2">
                        <c:v>360</c:v>
                      </c:pt>
                    </c:numCache>
                  </c:numRef>
                </c:xVal>
                <c:yVal>
                  <c:numRef>
                    <c:extLst>
                      <c:ext uri="{02D57815-91ED-43cb-92C2-25804820EDAC}">
                        <c15:formulaRef>
                          <c15:sqref>'Saltelli k=10'!$BJ$6:$BJ$9</c15:sqref>
                        </c15:formulaRef>
                      </c:ext>
                    </c:extLst>
                    <c:numCache>
                      <c:formatCode>General</c:formatCode>
                      <c:ptCount val="4"/>
                      <c:pt idx="0">
                        <c:v>0.124401359541376</c:v>
                      </c:pt>
                      <c:pt idx="1">
                        <c:v>8.6499322996038797E-2</c:v>
                      </c:pt>
                      <c:pt idx="2">
                        <c:v>5.3146578123732198E-2</c:v>
                      </c:pt>
                    </c:numCache>
                  </c:numRef>
                </c:yVal>
                <c:smooth val="0"/>
                <c:extLst>
                  <c:ext xmlns:c16="http://schemas.microsoft.com/office/drawing/2014/chart" uri="{C3380CC4-5D6E-409C-BE32-E72D297353CC}">
                    <c16:uniqueId val="{00000003-AA81-4487-A931-198C582D23E9}"/>
                  </c:ext>
                </c:extLst>
              </c15:ser>
            </c15:filteredScatterSeries>
          </c:ext>
        </c:extLst>
      </c:scatterChart>
      <c:valAx>
        <c:axId val="959773199"/>
        <c:scaling>
          <c:orientation val="minMax"/>
          <c:max val="400"/>
          <c:min val="0"/>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r</a:t>
                </a:r>
                <a:r>
                  <a:rPr lang="en-GB" baseline="0"/>
                  <a:t> (#trajectories) per experiment</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2435967"/>
        <c:crosses val="autoZero"/>
        <c:crossBetween val="midCat"/>
      </c:valAx>
      <c:valAx>
        <c:axId val="66243596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MAE (Annoni)</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9773199"/>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894907407407407"/>
          <c:y val="5.0917973856209157E-2"/>
          <c:w val="0.8492026198179744"/>
          <c:h val="0.65726119561270735"/>
        </c:manualLayout>
      </c:layout>
      <c:scatterChart>
        <c:scatterStyle val="lineMarker"/>
        <c:varyColors val="0"/>
        <c:ser>
          <c:idx val="13"/>
          <c:order val="0"/>
          <c:tx>
            <c:v>Sobol partial radial</c:v>
          </c:tx>
          <c:spPr>
            <a:ln w="22225" cap="rnd">
              <a:solidFill>
                <a:schemeClr val="accent4"/>
              </a:solidFill>
              <a:round/>
            </a:ln>
            <a:effectLst/>
          </c:spPr>
          <c:marker>
            <c:symbol val="none"/>
          </c:marker>
          <c:errBars>
            <c:errDir val="y"/>
            <c:errBarType val="both"/>
            <c:errValType val="cust"/>
            <c:noEndCap val="0"/>
            <c:plus>
              <c:numRef>
                <c:f>'Saltelli k=10'!$H$112:$H$115</c:f>
                <c:numCache>
                  <c:formatCode>General</c:formatCode>
                  <c:ptCount val="4"/>
                  <c:pt idx="0">
                    <c:v>2.4390339280535436E-2</c:v>
                  </c:pt>
                  <c:pt idx="1">
                    <c:v>2.2381944275471428E-2</c:v>
                  </c:pt>
                  <c:pt idx="2">
                    <c:v>1.7167679276643952E-2</c:v>
                  </c:pt>
                  <c:pt idx="3">
                    <c:v>1.1968479141293622E-2</c:v>
                  </c:pt>
                </c:numCache>
              </c:numRef>
            </c:plus>
            <c:minus>
              <c:numRef>
                <c:f>'Saltelli k=10'!$H$112:$H$115</c:f>
                <c:numCache>
                  <c:formatCode>General</c:formatCode>
                  <c:ptCount val="4"/>
                  <c:pt idx="0">
                    <c:v>2.4390339280535436E-2</c:v>
                  </c:pt>
                  <c:pt idx="1">
                    <c:v>2.2381944275471428E-2</c:v>
                  </c:pt>
                  <c:pt idx="2">
                    <c:v>1.7167679276643952E-2</c:v>
                  </c:pt>
                  <c:pt idx="3">
                    <c:v>1.1968479141293622E-2</c:v>
                  </c:pt>
                </c:numCache>
              </c:numRef>
            </c:minus>
            <c:spPr>
              <a:noFill/>
              <a:ln w="9525" cap="flat" cmpd="sng" algn="ctr">
                <a:solidFill>
                  <a:schemeClr val="accent4"/>
                </a:solidFill>
                <a:round/>
              </a:ln>
              <a:effectLst/>
            </c:spPr>
          </c:errBars>
          <c:errBars>
            <c:errDir val="x"/>
            <c:errBarType val="both"/>
            <c:errValType val="fixedVal"/>
            <c:noEndCap val="1"/>
            <c:val val="1"/>
            <c:spPr>
              <a:noFill/>
              <a:ln w="9525" cap="flat" cmpd="sng" algn="ctr">
                <a:solidFill>
                  <a:schemeClr val="tx1">
                    <a:lumMod val="65000"/>
                    <a:lumOff val="35000"/>
                  </a:schemeClr>
                </a:solidFill>
                <a:round/>
              </a:ln>
              <a:effectLst/>
            </c:spPr>
          </c:errBars>
          <c:xVal>
            <c:numRef>
              <c:f>'Saltelli k=10'!$A$112:$A$115</c:f>
              <c:numCache>
                <c:formatCode>General</c:formatCode>
                <c:ptCount val="4"/>
                <c:pt idx="0">
                  <c:v>186</c:v>
                </c:pt>
                <c:pt idx="1">
                  <c:v>372</c:v>
                </c:pt>
                <c:pt idx="2">
                  <c:v>745</c:v>
                </c:pt>
                <c:pt idx="3">
                  <c:v>1489</c:v>
                </c:pt>
              </c:numCache>
            </c:numRef>
          </c:xVal>
          <c:yVal>
            <c:numRef>
              <c:f>'Saltelli k=10'!$G$112:$G$115</c:f>
              <c:numCache>
                <c:formatCode>General</c:formatCode>
                <c:ptCount val="4"/>
                <c:pt idx="0">
                  <c:v>0.2940590476884154</c:v>
                </c:pt>
                <c:pt idx="1">
                  <c:v>0.23060098546374838</c:v>
                </c:pt>
                <c:pt idx="2">
                  <c:v>0.24483816698920918</c:v>
                </c:pt>
                <c:pt idx="3">
                  <c:v>0.20781642471633202</c:v>
                </c:pt>
              </c:numCache>
            </c:numRef>
          </c:yVal>
          <c:smooth val="0"/>
          <c:extLst>
            <c:ext xmlns:c16="http://schemas.microsoft.com/office/drawing/2014/chart" uri="{C3380CC4-5D6E-409C-BE32-E72D297353CC}">
              <c16:uniqueId val="{00000006-298D-4F7B-9C95-8C8DD52AE573}"/>
            </c:ext>
          </c:extLst>
        </c:ser>
        <c:ser>
          <c:idx val="0"/>
          <c:order val="1"/>
          <c:tx>
            <c:v>Sobol full radial</c:v>
          </c:tx>
          <c:spPr>
            <a:ln w="22225" cap="rnd">
              <a:solidFill>
                <a:schemeClr val="accent2"/>
              </a:solidFill>
              <a:round/>
            </a:ln>
            <a:effectLst/>
          </c:spPr>
          <c:marker>
            <c:symbol val="none"/>
          </c:marker>
          <c:errBars>
            <c:errDir val="y"/>
            <c:errBarType val="both"/>
            <c:errValType val="cust"/>
            <c:noEndCap val="0"/>
            <c:plus>
              <c:numRef>
                <c:f>'Saltelli k=10'!$H$84:$H$87</c:f>
                <c:numCache>
                  <c:formatCode>General</c:formatCode>
                  <c:ptCount val="4"/>
                  <c:pt idx="0">
                    <c:v>1.5838999219714395E-2</c:v>
                  </c:pt>
                  <c:pt idx="1">
                    <c:v>9.5329560567147583E-3</c:v>
                  </c:pt>
                  <c:pt idx="2">
                    <c:v>6.7043882366414845E-3</c:v>
                  </c:pt>
                  <c:pt idx="3">
                    <c:v>4.4772391404783512E-3</c:v>
                  </c:pt>
                </c:numCache>
              </c:numRef>
            </c:plus>
            <c:minus>
              <c:numRef>
                <c:f>'Saltelli k=10'!$H$84:$H$87</c:f>
                <c:numCache>
                  <c:formatCode>General</c:formatCode>
                  <c:ptCount val="4"/>
                  <c:pt idx="0">
                    <c:v>1.5838999219714395E-2</c:v>
                  </c:pt>
                  <c:pt idx="1">
                    <c:v>9.5329560567147583E-3</c:v>
                  </c:pt>
                  <c:pt idx="2">
                    <c:v>6.7043882366414845E-3</c:v>
                  </c:pt>
                  <c:pt idx="3">
                    <c:v>4.4772391404783512E-3</c:v>
                  </c:pt>
                </c:numCache>
              </c:numRef>
            </c:minus>
            <c:spPr>
              <a:noFill/>
              <a:ln w="9525" cap="flat" cmpd="sng" algn="ctr">
                <a:solidFill>
                  <a:schemeClr val="accent2"/>
                </a:solidFill>
                <a:round/>
              </a:ln>
              <a:effectLst/>
            </c:spPr>
          </c:errBars>
          <c:errBars>
            <c:errDir val="x"/>
            <c:errBarType val="both"/>
            <c:errValType val="fixedVal"/>
            <c:noEndCap val="1"/>
            <c:val val="1"/>
            <c:spPr>
              <a:noFill/>
              <a:ln w="9525" cap="flat" cmpd="sng" algn="ctr">
                <a:solidFill>
                  <a:schemeClr val="tx1">
                    <a:lumMod val="65000"/>
                    <a:lumOff val="35000"/>
                  </a:schemeClr>
                </a:solidFill>
                <a:round/>
              </a:ln>
              <a:effectLst/>
            </c:spPr>
          </c:errBars>
          <c:xVal>
            <c:numRef>
              <c:f>'Saltelli k=10'!$A$84:$A$87</c:f>
              <c:numCache>
                <c:formatCode>General</c:formatCode>
                <c:ptCount val="4"/>
                <c:pt idx="0">
                  <c:v>186</c:v>
                </c:pt>
                <c:pt idx="1">
                  <c:v>372</c:v>
                </c:pt>
                <c:pt idx="2">
                  <c:v>745</c:v>
                </c:pt>
                <c:pt idx="3">
                  <c:v>1489</c:v>
                </c:pt>
              </c:numCache>
            </c:numRef>
          </c:xVal>
          <c:yVal>
            <c:numRef>
              <c:f>'Saltelli k=10'!$G$84:$G$87</c:f>
              <c:numCache>
                <c:formatCode>General</c:formatCode>
                <c:ptCount val="4"/>
                <c:pt idx="0">
                  <c:v>0.17730365649001203</c:v>
                </c:pt>
                <c:pt idx="1">
                  <c:v>0.1425425091774418</c:v>
                </c:pt>
                <c:pt idx="2">
                  <c:v>0.10192741590089668</c:v>
                </c:pt>
                <c:pt idx="3">
                  <c:v>7.8181415557165262E-2</c:v>
                </c:pt>
              </c:numCache>
            </c:numRef>
          </c:yVal>
          <c:smooth val="0"/>
          <c:extLst>
            <c:ext xmlns:c16="http://schemas.microsoft.com/office/drawing/2014/chart" uri="{C3380CC4-5D6E-409C-BE32-E72D297353CC}">
              <c16:uniqueId val="{0000000F-298D-4F7B-9C95-8C8DD52AE573}"/>
            </c:ext>
          </c:extLst>
        </c:ser>
        <c:ser>
          <c:idx val="1"/>
          <c:order val="2"/>
          <c:tx>
            <c:v>Sobol full winding</c:v>
          </c:tx>
          <c:spPr>
            <a:ln w="22225" cap="rnd">
              <a:solidFill>
                <a:schemeClr val="accent2"/>
              </a:solidFill>
              <a:prstDash val="dash"/>
              <a:round/>
            </a:ln>
            <a:effectLst/>
          </c:spPr>
          <c:marker>
            <c:symbol val="none"/>
          </c:marker>
          <c:errBars>
            <c:errDir val="y"/>
            <c:errBarType val="both"/>
            <c:errValType val="cust"/>
            <c:noEndCap val="0"/>
            <c:plus>
              <c:numRef>
                <c:f>'Saltelli k=10'!$H$91:$H$94</c:f>
                <c:numCache>
                  <c:formatCode>General</c:formatCode>
                  <c:ptCount val="4"/>
                  <c:pt idx="0">
                    <c:v>2.7046447308756473E-2</c:v>
                  </c:pt>
                  <c:pt idx="1">
                    <c:v>3.8841661911453662E-2</c:v>
                  </c:pt>
                  <c:pt idx="2">
                    <c:v>6.2809489448272153E-3</c:v>
                  </c:pt>
                  <c:pt idx="3">
                    <c:v>1.259724873234219E-2</c:v>
                  </c:pt>
                </c:numCache>
              </c:numRef>
            </c:plus>
            <c:minus>
              <c:numRef>
                <c:f>'Saltelli k=10'!$H$91:$H$94</c:f>
                <c:numCache>
                  <c:formatCode>General</c:formatCode>
                  <c:ptCount val="4"/>
                  <c:pt idx="0">
                    <c:v>2.7046447308756473E-2</c:v>
                  </c:pt>
                  <c:pt idx="1">
                    <c:v>3.8841661911453662E-2</c:v>
                  </c:pt>
                  <c:pt idx="2">
                    <c:v>6.2809489448272153E-3</c:v>
                  </c:pt>
                  <c:pt idx="3">
                    <c:v>1.259724873234219E-2</c:v>
                  </c:pt>
                </c:numCache>
              </c:numRef>
            </c:minus>
            <c:spPr>
              <a:noFill/>
              <a:ln w="9525" cap="flat" cmpd="sng" algn="ctr">
                <a:solidFill>
                  <a:schemeClr val="accent2"/>
                </a:solidFill>
                <a:round/>
              </a:ln>
              <a:effectLst/>
            </c:spPr>
          </c:errBars>
          <c:errBars>
            <c:errDir val="x"/>
            <c:errBarType val="both"/>
            <c:errValType val="fixedVal"/>
            <c:noEndCap val="1"/>
            <c:val val="1"/>
            <c:spPr>
              <a:noFill/>
              <a:ln w="9525" cap="flat" cmpd="sng" algn="ctr">
                <a:solidFill>
                  <a:schemeClr val="tx1">
                    <a:lumMod val="65000"/>
                    <a:lumOff val="35000"/>
                  </a:schemeClr>
                </a:solidFill>
                <a:round/>
              </a:ln>
              <a:effectLst/>
            </c:spPr>
          </c:errBars>
          <c:xVal>
            <c:numRef>
              <c:f>'Saltelli k=10'!$A$91:$A$94</c:f>
              <c:numCache>
                <c:formatCode>General</c:formatCode>
                <c:ptCount val="4"/>
                <c:pt idx="0">
                  <c:v>186</c:v>
                </c:pt>
                <c:pt idx="1">
                  <c:v>372</c:v>
                </c:pt>
                <c:pt idx="2">
                  <c:v>745</c:v>
                </c:pt>
                <c:pt idx="3">
                  <c:v>1489</c:v>
                </c:pt>
              </c:numCache>
            </c:numRef>
          </c:xVal>
          <c:yVal>
            <c:numRef>
              <c:f>'Saltelli k=10'!$G$91:$G$94</c:f>
              <c:numCache>
                <c:formatCode>General</c:formatCode>
                <c:ptCount val="4"/>
                <c:pt idx="0">
                  <c:v>0.26696565231358005</c:v>
                </c:pt>
                <c:pt idx="1">
                  <c:v>0.19534716909985977</c:v>
                </c:pt>
                <c:pt idx="2">
                  <c:v>0.14494763739457642</c:v>
                </c:pt>
                <c:pt idx="3">
                  <c:v>0.12204821420149541</c:v>
                </c:pt>
              </c:numCache>
            </c:numRef>
          </c:yVal>
          <c:smooth val="0"/>
          <c:extLst>
            <c:ext xmlns:c16="http://schemas.microsoft.com/office/drawing/2014/chart" uri="{C3380CC4-5D6E-409C-BE32-E72D297353CC}">
              <c16:uniqueId val="{00000010-298D-4F7B-9C95-8C8DD52AE573}"/>
            </c:ext>
          </c:extLst>
        </c:ser>
        <c:ser>
          <c:idx val="2"/>
          <c:order val="3"/>
          <c:tx>
            <c:v>Rd full radial</c:v>
          </c:tx>
          <c:spPr>
            <a:ln w="22225" cap="rnd">
              <a:solidFill>
                <a:srgbClr val="7030A0"/>
              </a:solidFill>
              <a:round/>
            </a:ln>
            <a:effectLst/>
          </c:spPr>
          <c:marker>
            <c:symbol val="none"/>
          </c:marker>
          <c:errBars>
            <c:errDir val="y"/>
            <c:errBarType val="both"/>
            <c:errValType val="cust"/>
            <c:noEndCap val="0"/>
            <c:plus>
              <c:numRef>
                <c:f>'Saltelli k=10'!$H$98:$H$101</c:f>
                <c:numCache>
                  <c:formatCode>General</c:formatCode>
                  <c:ptCount val="4"/>
                  <c:pt idx="0">
                    <c:v>3.1814981377195434E-2</c:v>
                  </c:pt>
                  <c:pt idx="1">
                    <c:v>1.2151328408110248E-2</c:v>
                  </c:pt>
                  <c:pt idx="2">
                    <c:v>1.6221874870289834E-2</c:v>
                  </c:pt>
                  <c:pt idx="3">
                    <c:v>4.2891207186866393E-3</c:v>
                  </c:pt>
                </c:numCache>
              </c:numRef>
            </c:plus>
            <c:minus>
              <c:numRef>
                <c:f>'Saltelli k=10'!$H$98:$H$101</c:f>
                <c:numCache>
                  <c:formatCode>General</c:formatCode>
                  <c:ptCount val="4"/>
                  <c:pt idx="0">
                    <c:v>3.1814981377195434E-2</c:v>
                  </c:pt>
                  <c:pt idx="1">
                    <c:v>1.2151328408110248E-2</c:v>
                  </c:pt>
                  <c:pt idx="2">
                    <c:v>1.6221874870289834E-2</c:v>
                  </c:pt>
                  <c:pt idx="3">
                    <c:v>4.2891207186866393E-3</c:v>
                  </c:pt>
                </c:numCache>
              </c:numRef>
            </c:minus>
            <c:spPr>
              <a:noFill/>
              <a:ln w="9525" cap="flat" cmpd="sng" algn="ctr">
                <a:solidFill>
                  <a:srgbClr val="7030A0"/>
                </a:solidFill>
                <a:round/>
              </a:ln>
              <a:effectLst/>
            </c:spPr>
          </c:errBars>
          <c:errBars>
            <c:errDir val="x"/>
            <c:errBarType val="both"/>
            <c:errValType val="fixedVal"/>
            <c:noEndCap val="1"/>
            <c:val val="1"/>
            <c:spPr>
              <a:noFill/>
              <a:ln w="9525" cap="flat" cmpd="sng" algn="ctr">
                <a:solidFill>
                  <a:schemeClr val="tx1">
                    <a:lumMod val="65000"/>
                    <a:lumOff val="35000"/>
                  </a:schemeClr>
                </a:solidFill>
                <a:round/>
              </a:ln>
              <a:effectLst/>
            </c:spPr>
          </c:errBars>
          <c:xVal>
            <c:numRef>
              <c:f>'Saltelli k=10'!$A$98:$A$101</c:f>
              <c:numCache>
                <c:formatCode>General</c:formatCode>
                <c:ptCount val="4"/>
                <c:pt idx="0">
                  <c:v>186</c:v>
                </c:pt>
                <c:pt idx="1">
                  <c:v>372</c:v>
                </c:pt>
                <c:pt idx="2">
                  <c:v>745</c:v>
                </c:pt>
                <c:pt idx="3">
                  <c:v>1489</c:v>
                </c:pt>
              </c:numCache>
            </c:numRef>
          </c:xVal>
          <c:yVal>
            <c:numRef>
              <c:f>'Saltelli k=10'!$G$98:$G$101</c:f>
              <c:numCache>
                <c:formatCode>General</c:formatCode>
                <c:ptCount val="4"/>
                <c:pt idx="0">
                  <c:v>0.19073987841352499</c:v>
                </c:pt>
                <c:pt idx="1">
                  <c:v>0.13954101005934999</c:v>
                </c:pt>
                <c:pt idx="2">
                  <c:v>0.10048279111901118</c:v>
                </c:pt>
                <c:pt idx="3">
                  <c:v>7.5487307933998785E-2</c:v>
                </c:pt>
              </c:numCache>
            </c:numRef>
          </c:yVal>
          <c:smooth val="0"/>
          <c:extLst>
            <c:ext xmlns:c16="http://schemas.microsoft.com/office/drawing/2014/chart" uri="{C3380CC4-5D6E-409C-BE32-E72D297353CC}">
              <c16:uniqueId val="{00000011-298D-4F7B-9C95-8C8DD52AE573}"/>
            </c:ext>
          </c:extLst>
        </c:ser>
        <c:ser>
          <c:idx val="3"/>
          <c:order val="4"/>
          <c:tx>
            <c:v>Rd full winding</c:v>
          </c:tx>
          <c:spPr>
            <a:ln w="22225" cap="rnd">
              <a:solidFill>
                <a:srgbClr val="7030A0"/>
              </a:solidFill>
              <a:prstDash val="dash"/>
              <a:round/>
            </a:ln>
            <a:effectLst/>
          </c:spPr>
          <c:marker>
            <c:symbol val="none"/>
          </c:marker>
          <c:errBars>
            <c:errDir val="y"/>
            <c:errBarType val="both"/>
            <c:errValType val="cust"/>
            <c:noEndCap val="0"/>
            <c:plus>
              <c:numRef>
                <c:f>'Saltelli k=10'!$H$105:$H$108</c:f>
                <c:numCache>
                  <c:formatCode>General</c:formatCode>
                  <c:ptCount val="4"/>
                  <c:pt idx="0">
                    <c:v>4.2129356552015551E-2</c:v>
                  </c:pt>
                  <c:pt idx="1">
                    <c:v>2.2788581832074925E-2</c:v>
                  </c:pt>
                  <c:pt idx="2">
                    <c:v>1.8945238306344387E-2</c:v>
                  </c:pt>
                  <c:pt idx="3">
                    <c:v>1.4659573575970626E-2</c:v>
                  </c:pt>
                </c:numCache>
              </c:numRef>
            </c:plus>
            <c:minus>
              <c:numRef>
                <c:f>'Saltelli k=10'!$H$105:$H$108</c:f>
                <c:numCache>
                  <c:formatCode>General</c:formatCode>
                  <c:ptCount val="4"/>
                  <c:pt idx="0">
                    <c:v>4.2129356552015551E-2</c:v>
                  </c:pt>
                  <c:pt idx="1">
                    <c:v>2.2788581832074925E-2</c:v>
                  </c:pt>
                  <c:pt idx="2">
                    <c:v>1.8945238306344387E-2</c:v>
                  </c:pt>
                  <c:pt idx="3">
                    <c:v>1.4659573575970626E-2</c:v>
                  </c:pt>
                </c:numCache>
              </c:numRef>
            </c:minus>
            <c:spPr>
              <a:noFill/>
              <a:ln w="9525" cap="flat" cmpd="sng" algn="ctr">
                <a:solidFill>
                  <a:srgbClr val="7030A0"/>
                </a:solidFill>
                <a:round/>
              </a:ln>
              <a:effectLst/>
            </c:spPr>
          </c:errBars>
          <c:errBars>
            <c:errDir val="x"/>
            <c:errBarType val="both"/>
            <c:errValType val="fixedVal"/>
            <c:noEndCap val="1"/>
            <c:val val="1"/>
            <c:spPr>
              <a:noFill/>
              <a:ln w="9525" cap="flat" cmpd="sng" algn="ctr">
                <a:solidFill>
                  <a:schemeClr val="tx1">
                    <a:lumMod val="65000"/>
                    <a:lumOff val="35000"/>
                  </a:schemeClr>
                </a:solidFill>
                <a:round/>
              </a:ln>
              <a:effectLst/>
            </c:spPr>
          </c:errBars>
          <c:xVal>
            <c:numRef>
              <c:f>'Saltelli k=10'!$A$105:$A$108</c:f>
              <c:numCache>
                <c:formatCode>General</c:formatCode>
                <c:ptCount val="4"/>
                <c:pt idx="0">
                  <c:v>186</c:v>
                </c:pt>
                <c:pt idx="1">
                  <c:v>372</c:v>
                </c:pt>
                <c:pt idx="2">
                  <c:v>745</c:v>
                </c:pt>
                <c:pt idx="3">
                  <c:v>1489</c:v>
                </c:pt>
              </c:numCache>
            </c:numRef>
          </c:xVal>
          <c:yVal>
            <c:numRef>
              <c:f>'Saltelli k=10'!$G$105:$G$108</c:f>
              <c:numCache>
                <c:formatCode>General</c:formatCode>
                <c:ptCount val="4"/>
                <c:pt idx="0">
                  <c:v>0.26116105142377177</c:v>
                </c:pt>
                <c:pt idx="1">
                  <c:v>0.20124766059457602</c:v>
                </c:pt>
                <c:pt idx="2">
                  <c:v>0.16202405773561102</c:v>
                </c:pt>
                <c:pt idx="3">
                  <c:v>0.1150445394353616</c:v>
                </c:pt>
              </c:numCache>
            </c:numRef>
          </c:yVal>
          <c:smooth val="0"/>
          <c:extLst>
            <c:ext xmlns:c16="http://schemas.microsoft.com/office/drawing/2014/chart" uri="{C3380CC4-5D6E-409C-BE32-E72D297353CC}">
              <c16:uniqueId val="{00000012-298D-4F7B-9C95-8C8DD52AE573}"/>
            </c:ext>
          </c:extLst>
        </c:ser>
        <c:ser>
          <c:idx val="4"/>
          <c:order val="5"/>
          <c:tx>
            <c:v>Saltelli radial</c:v>
          </c:tx>
          <c:spPr>
            <a:ln w="22225" cap="rnd">
              <a:solidFill>
                <a:schemeClr val="tx1"/>
              </a:solidFill>
              <a:round/>
            </a:ln>
            <a:effectLst/>
          </c:spPr>
          <c:marker>
            <c:symbol val="none"/>
          </c:marker>
          <c:xVal>
            <c:numRef>
              <c:f>'Saltelli k=10'!$A$84:$A$87</c:f>
              <c:numCache>
                <c:formatCode>General</c:formatCode>
                <c:ptCount val="4"/>
                <c:pt idx="0">
                  <c:v>186</c:v>
                </c:pt>
                <c:pt idx="1">
                  <c:v>372</c:v>
                </c:pt>
                <c:pt idx="2">
                  <c:v>745</c:v>
                </c:pt>
                <c:pt idx="3">
                  <c:v>1489</c:v>
                </c:pt>
              </c:numCache>
            </c:numRef>
          </c:xVal>
          <c:yVal>
            <c:numRef>
              <c:f>'Saltelli k=10'!$C$127:$C$130</c:f>
              <c:numCache>
                <c:formatCode>General</c:formatCode>
                <c:ptCount val="4"/>
                <c:pt idx="0">
                  <c:v>0.21751592356687799</c:v>
                </c:pt>
                <c:pt idx="1">
                  <c:v>0.153025477707006</c:v>
                </c:pt>
                <c:pt idx="2">
                  <c:v>0.122770700636942</c:v>
                </c:pt>
                <c:pt idx="3">
                  <c:v>8.9331210191082797E-2</c:v>
                </c:pt>
              </c:numCache>
            </c:numRef>
          </c:yVal>
          <c:smooth val="0"/>
          <c:extLst>
            <c:ext xmlns:c16="http://schemas.microsoft.com/office/drawing/2014/chart" uri="{C3380CC4-5D6E-409C-BE32-E72D297353CC}">
              <c16:uniqueId val="{00000013-298D-4F7B-9C95-8C8DD52AE573}"/>
            </c:ext>
          </c:extLst>
        </c:ser>
        <c:ser>
          <c:idx val="5"/>
          <c:order val="6"/>
          <c:tx>
            <c:v>Saltelli winding</c:v>
          </c:tx>
          <c:spPr>
            <a:ln w="22225" cap="rnd">
              <a:solidFill>
                <a:schemeClr val="tx1"/>
              </a:solidFill>
              <a:prstDash val="dash"/>
              <a:round/>
            </a:ln>
            <a:effectLst/>
          </c:spPr>
          <c:marker>
            <c:symbol val="none"/>
          </c:marker>
          <c:xVal>
            <c:numRef>
              <c:f>'Saltelli k=10'!$A$84:$A$87</c:f>
              <c:numCache>
                <c:formatCode>General</c:formatCode>
                <c:ptCount val="4"/>
                <c:pt idx="0">
                  <c:v>186</c:v>
                </c:pt>
                <c:pt idx="1">
                  <c:v>372</c:v>
                </c:pt>
                <c:pt idx="2">
                  <c:v>745</c:v>
                </c:pt>
                <c:pt idx="3">
                  <c:v>1489</c:v>
                </c:pt>
              </c:numCache>
            </c:numRef>
          </c:xVal>
          <c:yVal>
            <c:numRef>
              <c:f>'Saltelli k=10'!$C$120:$C$123</c:f>
              <c:numCache>
                <c:formatCode>General</c:formatCode>
                <c:ptCount val="4"/>
                <c:pt idx="0">
                  <c:v>0.29315286624203801</c:v>
                </c:pt>
                <c:pt idx="1">
                  <c:v>0.22961783439490402</c:v>
                </c:pt>
                <c:pt idx="2">
                  <c:v>0.15461783439490401</c:v>
                </c:pt>
                <c:pt idx="3">
                  <c:v>0.115605095541401</c:v>
                </c:pt>
              </c:numCache>
            </c:numRef>
          </c:yVal>
          <c:smooth val="0"/>
          <c:extLst>
            <c:ext xmlns:c16="http://schemas.microsoft.com/office/drawing/2014/chart" uri="{C3380CC4-5D6E-409C-BE32-E72D297353CC}">
              <c16:uniqueId val="{00000014-298D-4F7B-9C95-8C8DD52AE573}"/>
            </c:ext>
          </c:extLst>
        </c:ser>
        <c:dLbls>
          <c:showLegendKey val="0"/>
          <c:showVal val="0"/>
          <c:showCatName val="0"/>
          <c:showSerName val="0"/>
          <c:showPercent val="0"/>
          <c:showBubbleSize val="0"/>
        </c:dLbls>
        <c:axId val="959773199"/>
        <c:axId val="662435967"/>
        <c:extLst/>
      </c:scatterChart>
      <c:valAx>
        <c:axId val="959773199"/>
        <c:scaling>
          <c:orientation val="minMax"/>
          <c:max val="1500"/>
          <c:min val="180"/>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Number of trajectories</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662435967"/>
        <c:crosses val="autoZero"/>
        <c:crossBetween val="midCat"/>
      </c:valAx>
      <c:valAx>
        <c:axId val="662435967"/>
        <c:scaling>
          <c:orientation val="minMax"/>
          <c:min val="5.000000000000001E-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MAE</a:t>
                </a: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959773199"/>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MAE Kfun k=75</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1"/>
          <c:order val="0"/>
          <c:tx>
            <c:v>Sobol radial</c:v>
          </c:tx>
          <c:spPr>
            <a:ln w="28575" cap="rnd">
              <a:solidFill>
                <a:schemeClr val="accent2"/>
              </a:solidFill>
              <a:round/>
            </a:ln>
            <a:effectLst/>
          </c:spPr>
          <c:marker>
            <c:symbol val="circle"/>
            <c:size val="5"/>
            <c:spPr>
              <a:solidFill>
                <a:schemeClr val="accent2"/>
              </a:solidFill>
              <a:ln w="9525">
                <a:solidFill>
                  <a:schemeClr val="accent2"/>
                </a:solidFill>
              </a:ln>
              <a:effectLst/>
            </c:spPr>
          </c:marker>
          <c:xVal>
            <c:numRef>
              <c:f>'Saltelli k=50,75,100 Kfun'!$Q$5:$Q$10</c:f>
              <c:numCache>
                <c:formatCode>General</c:formatCode>
                <c:ptCount val="6"/>
                <c:pt idx="0">
                  <c:v>3</c:v>
                </c:pt>
                <c:pt idx="1">
                  <c:v>6</c:v>
                </c:pt>
                <c:pt idx="2">
                  <c:v>10</c:v>
                </c:pt>
                <c:pt idx="3">
                  <c:v>20</c:v>
                </c:pt>
                <c:pt idx="4">
                  <c:v>50</c:v>
                </c:pt>
                <c:pt idx="5">
                  <c:v>100</c:v>
                </c:pt>
              </c:numCache>
            </c:numRef>
          </c:xVal>
          <c:yVal>
            <c:numRef>
              <c:f>'Saltelli k=50,75,100 Kfun'!$R$5:$R$10</c:f>
              <c:numCache>
                <c:formatCode>General</c:formatCode>
                <c:ptCount val="6"/>
                <c:pt idx="0">
                  <c:v>4.4744823841809903E-2</c:v>
                </c:pt>
                <c:pt idx="1">
                  <c:v>1.2508691250474701E-2</c:v>
                </c:pt>
                <c:pt idx="2">
                  <c:v>6.9372377935710697E-3</c:v>
                </c:pt>
                <c:pt idx="3">
                  <c:v>4.6169808467913104E-3</c:v>
                </c:pt>
                <c:pt idx="4">
                  <c:v>2.4842148798208301E-3</c:v>
                </c:pt>
                <c:pt idx="5">
                  <c:v>1.2060845367818499E-3</c:v>
                </c:pt>
              </c:numCache>
            </c:numRef>
          </c:yVal>
          <c:smooth val="0"/>
          <c:extLst>
            <c:ext xmlns:c16="http://schemas.microsoft.com/office/drawing/2014/chart" uri="{C3380CC4-5D6E-409C-BE32-E72D297353CC}">
              <c16:uniqueId val="{00000000-71FC-4B75-8817-950414043309}"/>
            </c:ext>
          </c:extLst>
        </c:ser>
        <c:ser>
          <c:idx val="0"/>
          <c:order val="1"/>
          <c:tx>
            <c:v>Sobol winding</c:v>
          </c:tx>
          <c:spPr>
            <a:ln w="28575" cap="rnd">
              <a:solidFill>
                <a:schemeClr val="accent1"/>
              </a:solidFill>
              <a:round/>
            </a:ln>
            <a:effectLst/>
          </c:spPr>
          <c:marker>
            <c:symbol val="circle"/>
            <c:size val="5"/>
            <c:spPr>
              <a:solidFill>
                <a:schemeClr val="accent1"/>
              </a:solidFill>
              <a:ln w="9525">
                <a:solidFill>
                  <a:schemeClr val="accent1"/>
                </a:solidFill>
              </a:ln>
              <a:effectLst/>
            </c:spPr>
          </c:marker>
          <c:xVal>
            <c:numRef>
              <c:f>'Saltelli k=50,75,100 Kfun'!$Q$15:$Q$35</c:f>
              <c:numCache>
                <c:formatCode>General</c:formatCode>
                <c:ptCount val="21"/>
                <c:pt idx="0">
                  <c:v>3</c:v>
                </c:pt>
                <c:pt idx="1">
                  <c:v>6</c:v>
                </c:pt>
                <c:pt idx="2">
                  <c:v>10</c:v>
                </c:pt>
                <c:pt idx="3">
                  <c:v>20</c:v>
                </c:pt>
                <c:pt idx="4">
                  <c:v>50</c:v>
                </c:pt>
                <c:pt idx="5">
                  <c:v>100</c:v>
                </c:pt>
              </c:numCache>
            </c:numRef>
          </c:xVal>
          <c:yVal>
            <c:numRef>
              <c:f>'Saltelli k=50,75,100 Kfun'!$R$15:$R$35</c:f>
              <c:numCache>
                <c:formatCode>General</c:formatCode>
                <c:ptCount val="21"/>
                <c:pt idx="0">
                  <c:v>3.8538589636148902E-2</c:v>
                </c:pt>
                <c:pt idx="1">
                  <c:v>1.16608779196542E-2</c:v>
                </c:pt>
                <c:pt idx="2">
                  <c:v>6.9499859425930701E-3</c:v>
                </c:pt>
                <c:pt idx="3">
                  <c:v>5.0491830914996001E-3</c:v>
                </c:pt>
                <c:pt idx="4">
                  <c:v>2.9496119831259066E-3</c:v>
                </c:pt>
                <c:pt idx="5">
                  <c:v>1.90470730523736E-3</c:v>
                </c:pt>
              </c:numCache>
            </c:numRef>
          </c:yVal>
          <c:smooth val="0"/>
          <c:extLst>
            <c:ext xmlns:c16="http://schemas.microsoft.com/office/drawing/2014/chart" uri="{C3380CC4-5D6E-409C-BE32-E72D297353CC}">
              <c16:uniqueId val="{00000001-71FC-4B75-8817-950414043309}"/>
            </c:ext>
          </c:extLst>
        </c:ser>
        <c:ser>
          <c:idx val="2"/>
          <c:order val="2"/>
          <c:tx>
            <c:v>Sobol partial radial</c:v>
          </c:tx>
          <c:spPr>
            <a:ln w="28575" cap="rnd">
              <a:solidFill>
                <a:schemeClr val="accent3"/>
              </a:solidFill>
              <a:round/>
            </a:ln>
            <a:effectLst/>
          </c:spPr>
          <c:marker>
            <c:symbol val="circle"/>
            <c:size val="5"/>
            <c:spPr>
              <a:solidFill>
                <a:schemeClr val="accent3"/>
              </a:solidFill>
              <a:ln w="9525">
                <a:solidFill>
                  <a:schemeClr val="accent3"/>
                </a:solidFill>
              </a:ln>
              <a:effectLst/>
            </c:spPr>
          </c:marker>
          <c:xVal>
            <c:numRef>
              <c:f>'Saltelli k=50,75,100 Kfun'!$X$28:$X$33</c:f>
              <c:numCache>
                <c:formatCode>General</c:formatCode>
                <c:ptCount val="6"/>
                <c:pt idx="0">
                  <c:v>3</c:v>
                </c:pt>
                <c:pt idx="1">
                  <c:v>6</c:v>
                </c:pt>
                <c:pt idx="2">
                  <c:v>10</c:v>
                </c:pt>
                <c:pt idx="3">
                  <c:v>20</c:v>
                </c:pt>
                <c:pt idx="4">
                  <c:v>50</c:v>
                </c:pt>
                <c:pt idx="5">
                  <c:v>100</c:v>
                </c:pt>
              </c:numCache>
            </c:numRef>
          </c:xVal>
          <c:yVal>
            <c:numRef>
              <c:f>'Saltelli k=50,75,100 Kfun'!$Y$28:$Y$33</c:f>
              <c:numCache>
                <c:formatCode>General</c:formatCode>
                <c:ptCount val="6"/>
                <c:pt idx="0">
                  <c:v>4.4426130949148497E-2</c:v>
                </c:pt>
                <c:pt idx="1">
                  <c:v>2.21711526031497E-2</c:v>
                </c:pt>
                <c:pt idx="2">
                  <c:v>1.9240478689505101E-2</c:v>
                </c:pt>
                <c:pt idx="3">
                  <c:v>1.84541388223903E-2</c:v>
                </c:pt>
                <c:pt idx="4">
                  <c:v>1.8509664386490099E-2</c:v>
                </c:pt>
                <c:pt idx="5">
                  <c:v>1.8636363565722801E-2</c:v>
                </c:pt>
              </c:numCache>
            </c:numRef>
          </c:yVal>
          <c:smooth val="0"/>
          <c:extLst>
            <c:ext xmlns:c16="http://schemas.microsoft.com/office/drawing/2014/chart" uri="{C3380CC4-5D6E-409C-BE32-E72D297353CC}">
              <c16:uniqueId val="{00000001-5904-46CB-9C69-80D8D58740E2}"/>
            </c:ext>
          </c:extLst>
        </c:ser>
        <c:dLbls>
          <c:showLegendKey val="0"/>
          <c:showVal val="0"/>
          <c:showCatName val="0"/>
          <c:showSerName val="0"/>
          <c:showPercent val="0"/>
          <c:showBubbleSize val="0"/>
        </c:dLbls>
        <c:axId val="959773199"/>
        <c:axId val="662435967"/>
      </c:scatterChart>
      <c:valAx>
        <c:axId val="959773199"/>
        <c:scaling>
          <c:orientation val="minMax"/>
          <c:max val="100"/>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r</a:t>
                </a:r>
                <a:r>
                  <a:rPr lang="en-GB" baseline="0"/>
                  <a:t> (#trajectories)</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2435967"/>
        <c:crosses val="autoZero"/>
        <c:crossBetween val="midCat"/>
      </c:valAx>
      <c:valAx>
        <c:axId val="66243596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MAE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9773199"/>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MAE Kfun k=100</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1"/>
          <c:order val="0"/>
          <c:tx>
            <c:v>Sobol radial</c:v>
          </c:tx>
          <c:spPr>
            <a:ln w="28575" cap="rnd">
              <a:solidFill>
                <a:schemeClr val="accent2"/>
              </a:solidFill>
              <a:round/>
            </a:ln>
            <a:effectLst/>
          </c:spPr>
          <c:marker>
            <c:symbol val="circle"/>
            <c:size val="5"/>
            <c:spPr>
              <a:solidFill>
                <a:schemeClr val="accent2"/>
              </a:solidFill>
              <a:ln w="9525">
                <a:solidFill>
                  <a:schemeClr val="accent2"/>
                </a:solidFill>
              </a:ln>
              <a:effectLst/>
            </c:spPr>
          </c:marker>
          <c:xVal>
            <c:numRef>
              <c:f>'Saltelli k=50,75,100 Kfun'!$AH$5:$AH$17</c:f>
              <c:numCache>
                <c:formatCode>General</c:formatCode>
                <c:ptCount val="13"/>
                <c:pt idx="0">
                  <c:v>3</c:v>
                </c:pt>
                <c:pt idx="1">
                  <c:v>6</c:v>
                </c:pt>
                <c:pt idx="2">
                  <c:v>10</c:v>
                </c:pt>
                <c:pt idx="3">
                  <c:v>20</c:v>
                </c:pt>
                <c:pt idx="4">
                  <c:v>40</c:v>
                </c:pt>
                <c:pt idx="5">
                  <c:v>80</c:v>
                </c:pt>
                <c:pt idx="6">
                  <c:v>160</c:v>
                </c:pt>
              </c:numCache>
            </c:numRef>
          </c:xVal>
          <c:yVal>
            <c:numRef>
              <c:f>'Saltelli k=50,75,100 Kfun'!$AI$5:$AI$17</c:f>
              <c:numCache>
                <c:formatCode>General</c:formatCode>
                <c:ptCount val="13"/>
                <c:pt idx="0">
                  <c:v>2.4510120908139602E-2</c:v>
                </c:pt>
                <c:pt idx="1">
                  <c:v>7.4373156113891796E-3</c:v>
                </c:pt>
                <c:pt idx="2">
                  <c:v>4.8399999999999997E-3</c:v>
                </c:pt>
                <c:pt idx="3">
                  <c:v>3.0287423932626599E-3</c:v>
                </c:pt>
                <c:pt idx="4">
                  <c:v>2.0925787978107501E-3</c:v>
                </c:pt>
                <c:pt idx="5">
                  <c:v>1.3636506903251799E-3</c:v>
                </c:pt>
                <c:pt idx="6">
                  <c:v>8.1221761203199903E-4</c:v>
                </c:pt>
              </c:numCache>
            </c:numRef>
          </c:yVal>
          <c:smooth val="0"/>
          <c:extLst>
            <c:ext xmlns:c16="http://schemas.microsoft.com/office/drawing/2014/chart" uri="{C3380CC4-5D6E-409C-BE32-E72D297353CC}">
              <c16:uniqueId val="{00000000-1BF9-4011-B075-44FFC90402DF}"/>
            </c:ext>
          </c:extLst>
        </c:ser>
        <c:ser>
          <c:idx val="0"/>
          <c:order val="1"/>
          <c:tx>
            <c:v>Sobol winding</c:v>
          </c:tx>
          <c:spPr>
            <a:ln w="28575" cap="rnd">
              <a:solidFill>
                <a:schemeClr val="accent1"/>
              </a:solidFill>
              <a:round/>
            </a:ln>
            <a:effectLst/>
          </c:spPr>
          <c:marker>
            <c:symbol val="circle"/>
            <c:size val="5"/>
            <c:spPr>
              <a:solidFill>
                <a:schemeClr val="accent1"/>
              </a:solidFill>
              <a:ln w="9525">
                <a:solidFill>
                  <a:schemeClr val="accent1"/>
                </a:solidFill>
              </a:ln>
              <a:effectLst/>
            </c:spPr>
          </c:marker>
          <c:xVal>
            <c:numRef>
              <c:f>'Saltelli k=50,75,100 Kfun'!$AH$26:$AH$38</c:f>
              <c:numCache>
                <c:formatCode>General</c:formatCode>
                <c:ptCount val="13"/>
                <c:pt idx="0">
                  <c:v>3</c:v>
                </c:pt>
                <c:pt idx="1">
                  <c:v>6</c:v>
                </c:pt>
                <c:pt idx="2">
                  <c:v>10</c:v>
                </c:pt>
                <c:pt idx="3">
                  <c:v>20</c:v>
                </c:pt>
                <c:pt idx="4">
                  <c:v>40</c:v>
                </c:pt>
                <c:pt idx="5">
                  <c:v>80</c:v>
                </c:pt>
                <c:pt idx="6">
                  <c:v>160</c:v>
                </c:pt>
              </c:numCache>
            </c:numRef>
          </c:xVal>
          <c:yVal>
            <c:numRef>
              <c:f>'Saltelli k=50,75,100 Kfun'!$AI$26:$AI$38</c:f>
              <c:numCache>
                <c:formatCode>General</c:formatCode>
                <c:ptCount val="13"/>
                <c:pt idx="0">
                  <c:v>2.3621649860963601E-2</c:v>
                </c:pt>
                <c:pt idx="1">
                  <c:v>7.75202224313736E-3</c:v>
                </c:pt>
                <c:pt idx="2">
                  <c:v>4.6642473746352905E-3</c:v>
                </c:pt>
                <c:pt idx="3">
                  <c:v>3.1379126904801701E-3</c:v>
                </c:pt>
                <c:pt idx="4">
                  <c:v>2.1046098281231602E-3</c:v>
                </c:pt>
                <c:pt idx="5">
                  <c:v>1.3506379146977501E-3</c:v>
                </c:pt>
              </c:numCache>
            </c:numRef>
          </c:yVal>
          <c:smooth val="0"/>
          <c:extLst>
            <c:ext xmlns:c16="http://schemas.microsoft.com/office/drawing/2014/chart" uri="{C3380CC4-5D6E-409C-BE32-E72D297353CC}">
              <c16:uniqueId val="{00000001-1BF9-4011-B075-44FFC90402DF}"/>
            </c:ext>
          </c:extLst>
        </c:ser>
        <c:dLbls>
          <c:showLegendKey val="0"/>
          <c:showVal val="0"/>
          <c:showCatName val="0"/>
          <c:showSerName val="0"/>
          <c:showPercent val="0"/>
          <c:showBubbleSize val="0"/>
        </c:dLbls>
        <c:axId val="959773199"/>
        <c:axId val="662435967"/>
      </c:scatterChart>
      <c:valAx>
        <c:axId val="959773199"/>
        <c:scaling>
          <c:orientation val="minMax"/>
          <c:max val="160"/>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r</a:t>
                </a:r>
                <a:r>
                  <a:rPr lang="en-GB" baseline="0"/>
                  <a:t> (#trajectories)</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2435967"/>
        <c:crosses val="autoZero"/>
        <c:crossBetween val="midCat"/>
      </c:valAx>
      <c:valAx>
        <c:axId val="66243596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MAE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9773199"/>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22225" cap="rnd">
              <a:solidFill>
                <a:schemeClr val="accent2"/>
              </a:solidFill>
              <a:round/>
            </a:ln>
            <a:effectLst/>
          </c:spPr>
          <c:marker>
            <c:symbol val="none"/>
          </c:marker>
          <c:errBars>
            <c:errDir val="y"/>
            <c:errBarType val="both"/>
            <c:errValType val="cust"/>
            <c:noEndCap val="0"/>
            <c:plus>
              <c:numRef>
                <c:f>'Saltelli k=50 Gstarfun'!$L$5:$L$12</c:f>
                <c:numCache>
                  <c:formatCode>General</c:formatCode>
                  <c:ptCount val="8"/>
                  <c:pt idx="0">
                    <c:v>3.6448144172506618</c:v>
                  </c:pt>
                  <c:pt idx="1">
                    <c:v>2.6739111757813716</c:v>
                  </c:pt>
                  <c:pt idx="2">
                    <c:v>2.2345992109166177</c:v>
                  </c:pt>
                  <c:pt idx="3">
                    <c:v>1.2761775349496858</c:v>
                  </c:pt>
                  <c:pt idx="4">
                    <c:v>0.88136457683891345</c:v>
                  </c:pt>
                  <c:pt idx="5">
                    <c:v>0.66302997646048278</c:v>
                  </c:pt>
                </c:numCache>
              </c:numRef>
            </c:plus>
            <c:minus>
              <c:numRef>
                <c:f>'Saltelli k=50 Gstarfun'!$L$5:$L$12</c:f>
                <c:numCache>
                  <c:formatCode>General</c:formatCode>
                  <c:ptCount val="8"/>
                  <c:pt idx="0">
                    <c:v>3.6448144172506618</c:v>
                  </c:pt>
                  <c:pt idx="1">
                    <c:v>2.6739111757813716</c:v>
                  </c:pt>
                  <c:pt idx="2">
                    <c:v>2.2345992109166177</c:v>
                  </c:pt>
                  <c:pt idx="3">
                    <c:v>1.2761775349496858</c:v>
                  </c:pt>
                  <c:pt idx="4">
                    <c:v>0.88136457683891345</c:v>
                  </c:pt>
                  <c:pt idx="5">
                    <c:v>0.66302997646048278</c:v>
                  </c:pt>
                </c:numCache>
              </c:numRef>
            </c:minus>
            <c:spPr>
              <a:noFill/>
              <a:ln w="12700" cap="flat" cmpd="sng" algn="ctr">
                <a:solidFill>
                  <a:schemeClr val="accent2"/>
                </a:solidFill>
                <a:round/>
              </a:ln>
              <a:effectLst/>
            </c:spPr>
          </c:errBars>
          <c:errBars>
            <c:errDir val="x"/>
            <c:errBarType val="both"/>
            <c:errValType val="fixedVal"/>
            <c:noEndCap val="0"/>
            <c:val val="0"/>
            <c:spPr>
              <a:noFill/>
              <a:ln w="9525" cap="flat" cmpd="sng" algn="ctr">
                <a:solidFill>
                  <a:schemeClr val="tx1">
                    <a:lumMod val="65000"/>
                    <a:lumOff val="35000"/>
                  </a:schemeClr>
                </a:solidFill>
                <a:round/>
              </a:ln>
              <a:effectLst/>
            </c:spPr>
          </c:errBars>
          <c:xVal>
            <c:numRef>
              <c:f>'Saltelli k=50 Gstarfun'!$A$5:$A$10</c:f>
              <c:numCache>
                <c:formatCode>General</c:formatCode>
                <c:ptCount val="6"/>
                <c:pt idx="0">
                  <c:v>3</c:v>
                </c:pt>
                <c:pt idx="1">
                  <c:v>6</c:v>
                </c:pt>
                <c:pt idx="2">
                  <c:v>10</c:v>
                </c:pt>
                <c:pt idx="3">
                  <c:v>20</c:v>
                </c:pt>
                <c:pt idx="4">
                  <c:v>50</c:v>
                </c:pt>
                <c:pt idx="5">
                  <c:v>100</c:v>
                </c:pt>
              </c:numCache>
            </c:numRef>
          </c:xVal>
          <c:yVal>
            <c:numRef>
              <c:f>'Saltelli k=50 Gstarfun'!$M$5:$M$10</c:f>
              <c:numCache>
                <c:formatCode>General</c:formatCode>
                <c:ptCount val="6"/>
                <c:pt idx="0">
                  <c:v>12.599730237816612</c:v>
                </c:pt>
                <c:pt idx="1">
                  <c:v>8.8903729863723306</c:v>
                </c:pt>
                <c:pt idx="2">
                  <c:v>6.9844384374259558</c:v>
                </c:pt>
                <c:pt idx="3">
                  <c:v>5.9580419025710363</c:v>
                </c:pt>
                <c:pt idx="4">
                  <c:v>3.8818050752744711</c:v>
                </c:pt>
                <c:pt idx="5">
                  <c:v>2.8497302328189669</c:v>
                </c:pt>
              </c:numCache>
            </c:numRef>
          </c:yVal>
          <c:smooth val="0"/>
          <c:extLst>
            <c:ext xmlns:c16="http://schemas.microsoft.com/office/drawing/2014/chart" uri="{C3380CC4-5D6E-409C-BE32-E72D297353CC}">
              <c16:uniqueId val="{00000001-0245-4DA9-B13C-B8D01CF7F133}"/>
            </c:ext>
          </c:extLst>
        </c:ser>
        <c:ser>
          <c:idx val="1"/>
          <c:order val="1"/>
          <c:spPr>
            <a:ln w="22225" cap="rnd">
              <a:solidFill>
                <a:schemeClr val="accent1"/>
              </a:solidFill>
              <a:round/>
            </a:ln>
            <a:effectLst/>
          </c:spPr>
          <c:marker>
            <c:symbol val="none"/>
          </c:marker>
          <c:errBars>
            <c:errDir val="y"/>
            <c:errBarType val="both"/>
            <c:errValType val="cust"/>
            <c:noEndCap val="0"/>
            <c:plus>
              <c:numRef>
                <c:f>'Saltelli k=50 Gstarfun'!$L$16:$L$34</c:f>
                <c:numCache>
                  <c:formatCode>General</c:formatCode>
                  <c:ptCount val="19"/>
                  <c:pt idx="0">
                    <c:v>45.204961004141786</c:v>
                  </c:pt>
                  <c:pt idx="1">
                    <c:v>35.754218917554418</c:v>
                  </c:pt>
                  <c:pt idx="2">
                    <c:v>26.588000720693589</c:v>
                  </c:pt>
                  <c:pt idx="3">
                    <c:v>10.839281139925298</c:v>
                  </c:pt>
                  <c:pt idx="4">
                    <c:v>2.7283279031771834</c:v>
                  </c:pt>
                  <c:pt idx="5">
                    <c:v>1.6789485973514398</c:v>
                  </c:pt>
                  <c:pt idx="10">
                    <c:v>0</c:v>
                  </c:pt>
                  <c:pt idx="11">
                    <c:v>35.644462933886601</c:v>
                  </c:pt>
                  <c:pt idx="12">
                    <c:v>5.0593426568263471</c:v>
                  </c:pt>
                  <c:pt idx="13">
                    <c:v>3.3714243479792079</c:v>
                  </c:pt>
                  <c:pt idx="14">
                    <c:v>1.4132917081589447</c:v>
                  </c:pt>
                  <c:pt idx="15">
                    <c:v>1.1216477106326455</c:v>
                  </c:pt>
                  <c:pt idx="16">
                    <c:v>0.62266352024343896</c:v>
                  </c:pt>
                </c:numCache>
              </c:numRef>
            </c:plus>
            <c:minus>
              <c:numRef>
                <c:f>'Saltelli k=50 Gstarfun'!$L$16:$L$34</c:f>
                <c:numCache>
                  <c:formatCode>General</c:formatCode>
                  <c:ptCount val="19"/>
                  <c:pt idx="0">
                    <c:v>45.204961004141786</c:v>
                  </c:pt>
                  <c:pt idx="1">
                    <c:v>35.754218917554418</c:v>
                  </c:pt>
                  <c:pt idx="2">
                    <c:v>26.588000720693589</c:v>
                  </c:pt>
                  <c:pt idx="3">
                    <c:v>10.839281139925298</c:v>
                  </c:pt>
                  <c:pt idx="4">
                    <c:v>2.7283279031771834</c:v>
                  </c:pt>
                  <c:pt idx="5">
                    <c:v>1.6789485973514398</c:v>
                  </c:pt>
                  <c:pt idx="10">
                    <c:v>0</c:v>
                  </c:pt>
                  <c:pt idx="11">
                    <c:v>35.644462933886601</c:v>
                  </c:pt>
                  <c:pt idx="12">
                    <c:v>5.0593426568263471</c:v>
                  </c:pt>
                  <c:pt idx="13">
                    <c:v>3.3714243479792079</c:v>
                  </c:pt>
                  <c:pt idx="14">
                    <c:v>1.4132917081589447</c:v>
                  </c:pt>
                  <c:pt idx="15">
                    <c:v>1.1216477106326455</c:v>
                  </c:pt>
                  <c:pt idx="16">
                    <c:v>0.62266352024343896</c:v>
                  </c:pt>
                </c:numCache>
              </c:numRef>
            </c:minus>
            <c:spPr>
              <a:noFill/>
              <a:ln w="12700" cap="flat" cmpd="sng" algn="ctr">
                <a:solidFill>
                  <a:schemeClr val="accent1"/>
                </a:solidFill>
                <a:round/>
              </a:ln>
              <a:effectLst/>
            </c:spPr>
          </c:errBars>
          <c:errBars>
            <c:errDir val="x"/>
            <c:errBarType val="both"/>
            <c:errValType val="fixedVal"/>
            <c:noEndCap val="0"/>
            <c:val val="0"/>
            <c:spPr>
              <a:noFill/>
              <a:ln w="9525" cap="flat" cmpd="sng" algn="ctr">
                <a:solidFill>
                  <a:schemeClr val="tx1">
                    <a:lumMod val="65000"/>
                    <a:lumOff val="35000"/>
                  </a:schemeClr>
                </a:solidFill>
                <a:round/>
              </a:ln>
              <a:effectLst/>
            </c:spPr>
          </c:errBars>
          <c:xVal>
            <c:numRef>
              <c:f>'Saltelli k=50 Gstarfun'!$A$16:$A$21</c:f>
              <c:numCache>
                <c:formatCode>General</c:formatCode>
                <c:ptCount val="6"/>
                <c:pt idx="0">
                  <c:v>3</c:v>
                </c:pt>
                <c:pt idx="1">
                  <c:v>6</c:v>
                </c:pt>
                <c:pt idx="2">
                  <c:v>10</c:v>
                </c:pt>
                <c:pt idx="3">
                  <c:v>20</c:v>
                </c:pt>
                <c:pt idx="4">
                  <c:v>50</c:v>
                </c:pt>
                <c:pt idx="5">
                  <c:v>100</c:v>
                </c:pt>
              </c:numCache>
            </c:numRef>
          </c:xVal>
          <c:yVal>
            <c:numRef>
              <c:f>'Saltelli k=50 Gstarfun'!$M$16:$M$21</c:f>
              <c:numCache>
                <c:formatCode>General</c:formatCode>
                <c:ptCount val="6"/>
                <c:pt idx="0">
                  <c:v>69.461197081772625</c:v>
                </c:pt>
                <c:pt idx="1">
                  <c:v>57.950383395899813</c:v>
                </c:pt>
                <c:pt idx="2">
                  <c:v>40.580069672820535</c:v>
                </c:pt>
                <c:pt idx="3">
                  <c:v>22.618394957514731</c:v>
                </c:pt>
                <c:pt idx="4">
                  <c:v>6.6047065474096902</c:v>
                </c:pt>
                <c:pt idx="5">
                  <c:v>5.6680379429144621</c:v>
                </c:pt>
              </c:numCache>
            </c:numRef>
          </c:yVal>
          <c:smooth val="0"/>
          <c:extLst xmlns:c15="http://schemas.microsoft.com/office/drawing/2012/chart">
            <c:ext xmlns:c16="http://schemas.microsoft.com/office/drawing/2014/chart" uri="{C3380CC4-5D6E-409C-BE32-E72D297353CC}">
              <c16:uniqueId val="{00000003-0245-4DA9-B13C-B8D01CF7F133}"/>
            </c:ext>
          </c:extLst>
        </c:ser>
        <c:ser>
          <c:idx val="2"/>
          <c:order val="2"/>
          <c:tx>
            <c:v>Sobol partial radial</c:v>
          </c:tx>
          <c:spPr>
            <a:ln w="22225" cap="rnd">
              <a:solidFill>
                <a:schemeClr val="accent3"/>
              </a:solidFill>
              <a:round/>
            </a:ln>
            <a:effectLst/>
          </c:spPr>
          <c:marker>
            <c:symbol val="none"/>
          </c:marker>
          <c:errBars>
            <c:errDir val="y"/>
            <c:errBarType val="both"/>
            <c:errValType val="cust"/>
            <c:noEndCap val="0"/>
            <c:plus>
              <c:numRef>
                <c:f>'Saltelli k=50 Gstarfun'!$L$27:$L$31</c:f>
                <c:numCache>
                  <c:formatCode>General</c:formatCode>
                  <c:ptCount val="5"/>
                  <c:pt idx="0">
                    <c:v>35.644462933886601</c:v>
                  </c:pt>
                  <c:pt idx="1">
                    <c:v>5.0593426568263471</c:v>
                  </c:pt>
                  <c:pt idx="2">
                    <c:v>3.3714243479792079</c:v>
                  </c:pt>
                  <c:pt idx="3">
                    <c:v>1.4132917081589447</c:v>
                  </c:pt>
                  <c:pt idx="4">
                    <c:v>1.1216477106326455</c:v>
                  </c:pt>
                </c:numCache>
              </c:numRef>
            </c:plus>
            <c:minus>
              <c:numRef>
                <c:f>'Saltelli k=50 Gstarfun'!$L$27:$L$31</c:f>
                <c:numCache>
                  <c:formatCode>General</c:formatCode>
                  <c:ptCount val="5"/>
                  <c:pt idx="0">
                    <c:v>35.644462933886601</c:v>
                  </c:pt>
                  <c:pt idx="1">
                    <c:v>5.0593426568263471</c:v>
                  </c:pt>
                  <c:pt idx="2">
                    <c:v>3.3714243479792079</c:v>
                  </c:pt>
                  <c:pt idx="3">
                    <c:v>1.4132917081589447</c:v>
                  </c:pt>
                  <c:pt idx="4">
                    <c:v>1.1216477106326455</c:v>
                  </c:pt>
                </c:numCache>
              </c:numRef>
            </c:minus>
            <c:spPr>
              <a:noFill/>
              <a:ln w="12700" cap="flat" cmpd="sng" algn="ctr">
                <a:solidFill>
                  <a:schemeClr val="accent3"/>
                </a:solidFill>
                <a:round/>
              </a:ln>
              <a:effectLst/>
            </c:spPr>
          </c:errBars>
          <c:errBars>
            <c:errDir val="x"/>
            <c:errBarType val="both"/>
            <c:errValType val="fixedVal"/>
            <c:noEndCap val="1"/>
            <c:val val="0"/>
            <c:spPr>
              <a:noFill/>
              <a:ln w="9525" cap="flat" cmpd="sng" algn="ctr">
                <a:solidFill>
                  <a:schemeClr val="tx1">
                    <a:lumMod val="65000"/>
                    <a:lumOff val="35000"/>
                  </a:schemeClr>
                </a:solidFill>
                <a:round/>
              </a:ln>
              <a:effectLst/>
            </c:spPr>
          </c:errBars>
          <c:xVal>
            <c:numRef>
              <c:f>'Saltelli k=50 Gstarfun'!$A$27:$A$32</c:f>
              <c:numCache>
                <c:formatCode>General</c:formatCode>
                <c:ptCount val="6"/>
                <c:pt idx="0">
                  <c:v>3</c:v>
                </c:pt>
                <c:pt idx="1">
                  <c:v>6</c:v>
                </c:pt>
                <c:pt idx="2">
                  <c:v>10</c:v>
                </c:pt>
                <c:pt idx="3">
                  <c:v>20</c:v>
                </c:pt>
                <c:pt idx="4">
                  <c:v>50</c:v>
                </c:pt>
                <c:pt idx="5">
                  <c:v>100</c:v>
                </c:pt>
              </c:numCache>
            </c:numRef>
          </c:xVal>
          <c:yVal>
            <c:numRef>
              <c:f>'Saltelli k=50 Gstarfun'!$M$27:$M$32</c:f>
              <c:numCache>
                <c:formatCode>General</c:formatCode>
                <c:ptCount val="6"/>
                <c:pt idx="0">
                  <c:v>55.55917015717533</c:v>
                </c:pt>
                <c:pt idx="1">
                  <c:v>17.896593896431849</c:v>
                </c:pt>
                <c:pt idx="2">
                  <c:v>12.228796872687004</c:v>
                </c:pt>
                <c:pt idx="3">
                  <c:v>6.8668098443341457</c:v>
                </c:pt>
                <c:pt idx="4">
                  <c:v>5.2879591265761032</c:v>
                </c:pt>
                <c:pt idx="5">
                  <c:v>4.3785448141198904</c:v>
                </c:pt>
              </c:numCache>
            </c:numRef>
          </c:yVal>
          <c:smooth val="0"/>
          <c:extLst>
            <c:ext xmlns:c16="http://schemas.microsoft.com/office/drawing/2014/chart" uri="{C3380CC4-5D6E-409C-BE32-E72D297353CC}">
              <c16:uniqueId val="{00000001-72A1-4B8C-9C48-703AA6881CC5}"/>
            </c:ext>
          </c:extLst>
        </c:ser>
        <c:dLbls>
          <c:showLegendKey val="0"/>
          <c:showVal val="0"/>
          <c:showCatName val="0"/>
          <c:showSerName val="0"/>
          <c:showPercent val="0"/>
          <c:showBubbleSize val="0"/>
        </c:dLbls>
        <c:axId val="959773199"/>
        <c:axId val="662435967"/>
        <c:extLst/>
      </c:scatterChart>
      <c:valAx>
        <c:axId val="959773199"/>
        <c:scaling>
          <c:orientation val="minMax"/>
          <c:max val="100"/>
          <c:min val="0"/>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Number of</a:t>
                </a:r>
                <a:r>
                  <a:rPr lang="en-GB" sz="1400" baseline="0"/>
                  <a:t> trajectories</a:t>
                </a:r>
                <a:endParaRPr lang="en-GB" sz="1400"/>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662435967"/>
        <c:crosses val="autoZero"/>
        <c:crossBetween val="midCat"/>
      </c:valAx>
      <c:valAx>
        <c:axId val="662435967"/>
        <c:scaling>
          <c:orientation val="minMax"/>
          <c:max val="12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MAE (annoni)</a:t>
                </a: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959773199"/>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v>Sobol full radial</c:v>
          </c:tx>
          <c:spPr>
            <a:ln w="28575" cap="rnd">
              <a:solidFill>
                <a:schemeClr val="accent2"/>
              </a:solidFill>
              <a:round/>
            </a:ln>
            <a:effectLst/>
          </c:spPr>
          <c:marker>
            <c:symbol val="none"/>
          </c:marker>
          <c:errBars>
            <c:errDir val="y"/>
            <c:errBarType val="both"/>
            <c:errValType val="cust"/>
            <c:noEndCap val="0"/>
            <c:plus>
              <c:numRef>
                <c:f>'Saltelli k=50 Gstarfun'!$L$39:$L$44</c:f>
                <c:numCache>
                  <c:formatCode>General</c:formatCode>
                  <c:ptCount val="6"/>
                  <c:pt idx="0">
                    <c:v>7.2896288345013188E-2</c:v>
                  </c:pt>
                  <c:pt idx="1">
                    <c:v>5.3478223515627608E-2</c:v>
                  </c:pt>
                  <c:pt idx="2">
                    <c:v>4.4691984218332419E-2</c:v>
                  </c:pt>
                  <c:pt idx="3">
                    <c:v>2.5523550698993681E-2</c:v>
                  </c:pt>
                  <c:pt idx="4">
                    <c:v>1.7627291536778188E-2</c:v>
                  </c:pt>
                  <c:pt idx="5">
                    <c:v>1.326059952920971E-2</c:v>
                  </c:pt>
                </c:numCache>
              </c:numRef>
            </c:plus>
            <c:minus>
              <c:numRef>
                <c:f>'Saltelli k=50 Gstarfun'!$L$39:$L$44</c:f>
                <c:numCache>
                  <c:formatCode>General</c:formatCode>
                  <c:ptCount val="6"/>
                  <c:pt idx="0">
                    <c:v>7.2896288345013188E-2</c:v>
                  </c:pt>
                  <c:pt idx="1">
                    <c:v>5.3478223515627608E-2</c:v>
                  </c:pt>
                  <c:pt idx="2">
                    <c:v>4.4691984218332419E-2</c:v>
                  </c:pt>
                  <c:pt idx="3">
                    <c:v>2.5523550698993681E-2</c:v>
                  </c:pt>
                  <c:pt idx="4">
                    <c:v>1.7627291536778188E-2</c:v>
                  </c:pt>
                  <c:pt idx="5">
                    <c:v>1.326059952920971E-2</c:v>
                  </c:pt>
                </c:numCache>
              </c:numRef>
            </c:minus>
            <c:spPr>
              <a:noFill/>
              <a:ln w="12700" cap="flat" cmpd="sng" algn="ctr">
                <a:solidFill>
                  <a:schemeClr val="accent2"/>
                </a:solidFill>
                <a:round/>
              </a:ln>
              <a:effectLst/>
            </c:spPr>
          </c:errBars>
          <c:errBars>
            <c:errDir val="x"/>
            <c:errBarType val="both"/>
            <c:errValType val="fixedVal"/>
            <c:noEndCap val="0"/>
            <c:val val="0"/>
            <c:spPr>
              <a:noFill/>
              <a:ln w="9525" cap="flat" cmpd="sng" algn="ctr">
                <a:solidFill>
                  <a:schemeClr val="tx1">
                    <a:lumMod val="65000"/>
                    <a:lumOff val="35000"/>
                  </a:schemeClr>
                </a:solidFill>
                <a:round/>
              </a:ln>
              <a:effectLst/>
            </c:spPr>
          </c:errBars>
          <c:xVal>
            <c:numRef>
              <c:f>'Saltelli k=50 Gstarfun'!$A$39:$A$44</c:f>
              <c:numCache>
                <c:formatCode>General</c:formatCode>
                <c:ptCount val="6"/>
                <c:pt idx="0">
                  <c:v>3</c:v>
                </c:pt>
                <c:pt idx="1">
                  <c:v>6</c:v>
                </c:pt>
                <c:pt idx="2">
                  <c:v>10</c:v>
                </c:pt>
                <c:pt idx="3">
                  <c:v>20</c:v>
                </c:pt>
                <c:pt idx="4">
                  <c:v>50</c:v>
                </c:pt>
                <c:pt idx="5">
                  <c:v>100</c:v>
                </c:pt>
              </c:numCache>
            </c:numRef>
          </c:xVal>
          <c:yVal>
            <c:numRef>
              <c:f>'Saltelli k=50 Gstarfun'!$M$39:$M$44</c:f>
              <c:numCache>
                <c:formatCode>General</c:formatCode>
                <c:ptCount val="6"/>
                <c:pt idx="0">
                  <c:v>0.25199460475633223</c:v>
                </c:pt>
                <c:pt idx="1">
                  <c:v>0.17780745972744658</c:v>
                </c:pt>
                <c:pt idx="2">
                  <c:v>0.1396887687485191</c:v>
                </c:pt>
                <c:pt idx="3">
                  <c:v>0.11916083805142073</c:v>
                </c:pt>
                <c:pt idx="4">
                  <c:v>7.7636101505489441E-2</c:v>
                </c:pt>
                <c:pt idx="5">
                  <c:v>5.6994604656379323E-2</c:v>
                </c:pt>
              </c:numCache>
            </c:numRef>
          </c:yVal>
          <c:smooth val="0"/>
          <c:extLst>
            <c:ext xmlns:c16="http://schemas.microsoft.com/office/drawing/2014/chart" uri="{C3380CC4-5D6E-409C-BE32-E72D297353CC}">
              <c16:uniqueId val="{00000000-CC49-475E-8349-E3631988D214}"/>
            </c:ext>
          </c:extLst>
        </c:ser>
        <c:ser>
          <c:idx val="1"/>
          <c:order val="1"/>
          <c:tx>
            <c:v>Sobol full winding</c:v>
          </c:tx>
          <c:spPr>
            <a:ln w="28575" cap="rnd">
              <a:solidFill>
                <a:schemeClr val="accent1"/>
              </a:solidFill>
              <a:round/>
            </a:ln>
            <a:effectLst/>
          </c:spPr>
          <c:marker>
            <c:symbol val="none"/>
          </c:marker>
          <c:errBars>
            <c:errDir val="y"/>
            <c:errBarType val="both"/>
            <c:errValType val="cust"/>
            <c:noEndCap val="0"/>
            <c:plus>
              <c:numRef>
                <c:f>'Saltelli k=50 Gstarfun'!$L$49:$L$54</c:f>
                <c:numCache>
                  <c:formatCode>General</c:formatCode>
                  <c:ptCount val="6"/>
                  <c:pt idx="0">
                    <c:v>0.90409922008283494</c:v>
                  </c:pt>
                  <c:pt idx="1">
                    <c:v>0.71508437835108807</c:v>
                  </c:pt>
                  <c:pt idx="2">
                    <c:v>0.53176001441387177</c:v>
                  </c:pt>
                  <c:pt idx="3">
                    <c:v>0.2167856227985058</c:v>
                  </c:pt>
                  <c:pt idx="4">
                    <c:v>5.4566558063543678E-2</c:v>
                  </c:pt>
                  <c:pt idx="5">
                    <c:v>3.3578971947028941E-2</c:v>
                  </c:pt>
                </c:numCache>
              </c:numRef>
            </c:plus>
            <c:minus>
              <c:numRef>
                <c:f>'Saltelli k=50 Gstarfun'!$L$49:$L$54</c:f>
                <c:numCache>
                  <c:formatCode>General</c:formatCode>
                  <c:ptCount val="6"/>
                  <c:pt idx="0">
                    <c:v>0.90409922008283494</c:v>
                  </c:pt>
                  <c:pt idx="1">
                    <c:v>0.71508437835108807</c:v>
                  </c:pt>
                  <c:pt idx="2">
                    <c:v>0.53176001441387177</c:v>
                  </c:pt>
                  <c:pt idx="3">
                    <c:v>0.2167856227985058</c:v>
                  </c:pt>
                  <c:pt idx="4">
                    <c:v>5.4566558063543678E-2</c:v>
                  </c:pt>
                  <c:pt idx="5">
                    <c:v>3.3578971947028941E-2</c:v>
                  </c:pt>
                </c:numCache>
              </c:numRef>
            </c:minus>
            <c:spPr>
              <a:noFill/>
              <a:ln w="12700" cap="flat" cmpd="sng" algn="ctr">
                <a:solidFill>
                  <a:schemeClr val="accent1"/>
                </a:solidFill>
                <a:round/>
              </a:ln>
              <a:effectLst/>
            </c:spPr>
          </c:errBars>
          <c:errBars>
            <c:errDir val="x"/>
            <c:errBarType val="both"/>
            <c:errValType val="fixedVal"/>
            <c:noEndCap val="0"/>
            <c:val val="0"/>
            <c:spPr>
              <a:noFill/>
              <a:ln w="9525" cap="flat" cmpd="sng" algn="ctr">
                <a:solidFill>
                  <a:schemeClr val="tx1">
                    <a:lumMod val="65000"/>
                    <a:lumOff val="35000"/>
                  </a:schemeClr>
                </a:solidFill>
                <a:round/>
              </a:ln>
              <a:effectLst/>
            </c:spPr>
          </c:errBars>
          <c:xVal>
            <c:numRef>
              <c:f>'Saltelli k=50 Gstarfun'!$A$49:$A$54</c:f>
              <c:numCache>
                <c:formatCode>General</c:formatCode>
                <c:ptCount val="6"/>
                <c:pt idx="0">
                  <c:v>3</c:v>
                </c:pt>
                <c:pt idx="1">
                  <c:v>6</c:v>
                </c:pt>
                <c:pt idx="2">
                  <c:v>10</c:v>
                </c:pt>
                <c:pt idx="3">
                  <c:v>20</c:v>
                </c:pt>
                <c:pt idx="4">
                  <c:v>50</c:v>
                </c:pt>
                <c:pt idx="5">
                  <c:v>100</c:v>
                </c:pt>
              </c:numCache>
            </c:numRef>
          </c:xVal>
          <c:yVal>
            <c:numRef>
              <c:f>'Saltelli k=50 Gstarfun'!$M$49:$M$54</c:f>
              <c:numCache>
                <c:formatCode>General</c:formatCode>
                <c:ptCount val="6"/>
                <c:pt idx="0">
                  <c:v>1.3892239416354526</c:v>
                </c:pt>
                <c:pt idx="1">
                  <c:v>1.1590076679179964</c:v>
                </c:pt>
                <c:pt idx="2">
                  <c:v>0.81160139345641069</c:v>
                </c:pt>
                <c:pt idx="3">
                  <c:v>0.45236789915029468</c:v>
                </c:pt>
                <c:pt idx="4">
                  <c:v>0.13209413094819381</c:v>
                </c:pt>
                <c:pt idx="5">
                  <c:v>0.1133607588582892</c:v>
                </c:pt>
              </c:numCache>
            </c:numRef>
          </c:yVal>
          <c:smooth val="0"/>
          <c:extLst xmlns:c15="http://schemas.microsoft.com/office/drawing/2012/chart">
            <c:ext xmlns:c16="http://schemas.microsoft.com/office/drawing/2014/chart" uri="{C3380CC4-5D6E-409C-BE32-E72D297353CC}">
              <c16:uniqueId val="{00000001-CC49-475E-8349-E3631988D214}"/>
            </c:ext>
          </c:extLst>
        </c:ser>
        <c:ser>
          <c:idx val="2"/>
          <c:order val="2"/>
          <c:tx>
            <c:v>Sobol partial radial</c:v>
          </c:tx>
          <c:spPr>
            <a:ln w="28575" cap="rnd">
              <a:solidFill>
                <a:schemeClr val="accent3"/>
              </a:solidFill>
              <a:round/>
            </a:ln>
            <a:effectLst/>
          </c:spPr>
          <c:marker>
            <c:symbol val="none"/>
          </c:marker>
          <c:errBars>
            <c:errDir val="y"/>
            <c:errBarType val="both"/>
            <c:errValType val="cust"/>
            <c:noEndCap val="0"/>
            <c:plus>
              <c:numRef>
                <c:f>'Saltelli k=50 Gstarfun'!$L$59:$L$64</c:f>
                <c:numCache>
                  <c:formatCode>General</c:formatCode>
                  <c:ptCount val="6"/>
                  <c:pt idx="0">
                    <c:v>0.71288925867773179</c:v>
                  </c:pt>
                  <c:pt idx="1">
                    <c:v>0.1011868531365267</c:v>
                  </c:pt>
                  <c:pt idx="2">
                    <c:v>6.7428486959584338E-2</c:v>
                  </c:pt>
                  <c:pt idx="3">
                    <c:v>2.8265834163178891E-2</c:v>
                  </c:pt>
                  <c:pt idx="4">
                    <c:v>2.2432954212652841E-2</c:v>
                  </c:pt>
                  <c:pt idx="5">
                    <c:v>1.2453270404868516E-2</c:v>
                  </c:pt>
                </c:numCache>
              </c:numRef>
            </c:plus>
            <c:minus>
              <c:numRef>
                <c:f>'Saltelli k=50 Gstarfun'!$L$59:$L$64</c:f>
                <c:numCache>
                  <c:formatCode>General</c:formatCode>
                  <c:ptCount val="6"/>
                  <c:pt idx="0">
                    <c:v>0.71288925867773179</c:v>
                  </c:pt>
                  <c:pt idx="1">
                    <c:v>0.1011868531365267</c:v>
                  </c:pt>
                  <c:pt idx="2">
                    <c:v>6.7428486959584338E-2</c:v>
                  </c:pt>
                  <c:pt idx="3">
                    <c:v>2.8265834163178891E-2</c:v>
                  </c:pt>
                  <c:pt idx="4">
                    <c:v>2.2432954212652841E-2</c:v>
                  </c:pt>
                  <c:pt idx="5">
                    <c:v>1.2453270404868516E-2</c:v>
                  </c:pt>
                </c:numCache>
              </c:numRef>
            </c:minus>
            <c:spPr>
              <a:noFill/>
              <a:ln w="12700" cap="flat" cmpd="sng" algn="ctr">
                <a:solidFill>
                  <a:schemeClr val="accent3"/>
                </a:solidFill>
                <a:round/>
              </a:ln>
              <a:effectLst/>
            </c:spPr>
          </c:errBars>
          <c:errBars>
            <c:errDir val="x"/>
            <c:errBarType val="both"/>
            <c:errValType val="fixedVal"/>
            <c:noEndCap val="1"/>
            <c:val val="0"/>
            <c:spPr>
              <a:noFill/>
              <a:ln w="9525" cap="flat" cmpd="sng" algn="ctr">
                <a:solidFill>
                  <a:schemeClr val="tx1">
                    <a:lumMod val="65000"/>
                    <a:lumOff val="35000"/>
                  </a:schemeClr>
                </a:solidFill>
                <a:round/>
              </a:ln>
              <a:effectLst/>
            </c:spPr>
          </c:errBars>
          <c:xVal>
            <c:numRef>
              <c:f>'Saltelli k=50 Gstarfun'!$A$59:$A$64</c:f>
              <c:numCache>
                <c:formatCode>General</c:formatCode>
                <c:ptCount val="6"/>
                <c:pt idx="0">
                  <c:v>3</c:v>
                </c:pt>
                <c:pt idx="1">
                  <c:v>6</c:v>
                </c:pt>
                <c:pt idx="2">
                  <c:v>10</c:v>
                </c:pt>
                <c:pt idx="3">
                  <c:v>20</c:v>
                </c:pt>
                <c:pt idx="4">
                  <c:v>50</c:v>
                </c:pt>
                <c:pt idx="5">
                  <c:v>100</c:v>
                </c:pt>
              </c:numCache>
            </c:numRef>
          </c:xVal>
          <c:yVal>
            <c:numRef>
              <c:f>'Saltelli k=50 Gstarfun'!$M$59:$M$64</c:f>
              <c:numCache>
                <c:formatCode>General</c:formatCode>
                <c:ptCount val="6"/>
                <c:pt idx="0">
                  <c:v>1.1111834031435068</c:v>
                </c:pt>
                <c:pt idx="1">
                  <c:v>0.35793187792863701</c:v>
                </c:pt>
                <c:pt idx="2">
                  <c:v>0.24457593745374004</c:v>
                </c:pt>
                <c:pt idx="3">
                  <c:v>0.13733619688668292</c:v>
                </c:pt>
                <c:pt idx="4">
                  <c:v>0.10575918253152208</c:v>
                </c:pt>
                <c:pt idx="5">
                  <c:v>8.7570896282397837E-2</c:v>
                </c:pt>
              </c:numCache>
            </c:numRef>
          </c:yVal>
          <c:smooth val="0"/>
          <c:extLst>
            <c:ext xmlns:c16="http://schemas.microsoft.com/office/drawing/2014/chart" uri="{C3380CC4-5D6E-409C-BE32-E72D297353CC}">
              <c16:uniqueId val="{00000002-CC49-475E-8349-E3631988D214}"/>
            </c:ext>
          </c:extLst>
        </c:ser>
        <c:dLbls>
          <c:showLegendKey val="0"/>
          <c:showVal val="0"/>
          <c:showCatName val="0"/>
          <c:showSerName val="0"/>
          <c:showPercent val="0"/>
          <c:showBubbleSize val="0"/>
        </c:dLbls>
        <c:axId val="959773199"/>
        <c:axId val="662435967"/>
        <c:extLst/>
      </c:scatterChart>
      <c:valAx>
        <c:axId val="959773199"/>
        <c:scaling>
          <c:orientation val="minMax"/>
          <c:max val="105"/>
          <c:min val="0"/>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Number of</a:t>
                </a:r>
                <a:r>
                  <a:rPr lang="en-GB" sz="1400" baseline="0"/>
                  <a:t> trajectories</a:t>
                </a:r>
                <a:endParaRPr lang="en-GB" sz="1400"/>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662435967"/>
        <c:crosses val="autoZero"/>
        <c:crossBetween val="midCat"/>
      </c:valAx>
      <c:valAx>
        <c:axId val="66243596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MAE</a:t>
                </a: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959773199"/>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6</a:t>
            </a:r>
            <a:r>
              <a:rPr lang="en-US" baseline="0"/>
              <a:t> dim fun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2"/>
          <c:order val="0"/>
          <c:tx>
            <c:v>Paper</c:v>
          </c:tx>
          <c:spPr>
            <a:ln w="28575" cap="rnd">
              <a:solidFill>
                <a:schemeClr val="accent3"/>
              </a:solidFill>
              <a:round/>
            </a:ln>
            <a:effectLst/>
          </c:spPr>
          <c:marker>
            <c:symbol val="circle"/>
            <c:size val="5"/>
            <c:spPr>
              <a:solidFill>
                <a:schemeClr val="accent3"/>
              </a:solidFill>
              <a:ln w="9525">
                <a:solidFill>
                  <a:schemeClr val="accent3"/>
                </a:solidFill>
              </a:ln>
              <a:effectLst/>
            </c:spPr>
          </c:marker>
          <c:xVal>
            <c:numRef>
              <c:f>'Saltelli f6 fun'!$G$6:$G$16</c:f>
              <c:numCache>
                <c:formatCode>General</c:formatCode>
                <c:ptCount val="11"/>
                <c:pt idx="0">
                  <c:v>4</c:v>
                </c:pt>
                <c:pt idx="1">
                  <c:v>8</c:v>
                </c:pt>
                <c:pt idx="2">
                  <c:v>16</c:v>
                </c:pt>
                <c:pt idx="3">
                  <c:v>32</c:v>
                </c:pt>
                <c:pt idx="4">
                  <c:v>64</c:v>
                </c:pt>
                <c:pt idx="5">
                  <c:v>128</c:v>
                </c:pt>
                <c:pt idx="6">
                  <c:v>256</c:v>
                </c:pt>
                <c:pt idx="7">
                  <c:v>512</c:v>
                </c:pt>
                <c:pt idx="8">
                  <c:v>1024</c:v>
                </c:pt>
              </c:numCache>
            </c:numRef>
          </c:xVal>
          <c:yVal>
            <c:numRef>
              <c:f>'Saltelli f6 fun'!$D$6:$D$16</c:f>
              <c:numCache>
                <c:formatCode>General</c:formatCode>
                <c:ptCount val="11"/>
                <c:pt idx="0">
                  <c:v>0.10168199999999999</c:v>
                </c:pt>
                <c:pt idx="1">
                  <c:v>6.1126E-2</c:v>
                </c:pt>
                <c:pt idx="2">
                  <c:v>2.7441E-2</c:v>
                </c:pt>
                <c:pt idx="3">
                  <c:v>1.5049E-2</c:v>
                </c:pt>
                <c:pt idx="4">
                  <c:v>7.7210000000000004E-3</c:v>
                </c:pt>
                <c:pt idx="5">
                  <c:v>3.6129999999999999E-3</c:v>
                </c:pt>
                <c:pt idx="6">
                  <c:v>2.1719999999999999E-3</c:v>
                </c:pt>
                <c:pt idx="7">
                  <c:v>1.5169999999999999E-3</c:v>
                </c:pt>
                <c:pt idx="8">
                  <c:v>8.8900000000000003E-4</c:v>
                </c:pt>
              </c:numCache>
            </c:numRef>
          </c:yVal>
          <c:smooth val="0"/>
          <c:extLst>
            <c:ext xmlns:c16="http://schemas.microsoft.com/office/drawing/2014/chart" uri="{C3380CC4-5D6E-409C-BE32-E72D297353CC}">
              <c16:uniqueId val="{00000004-1D6C-405B-9520-1345F313916F}"/>
            </c:ext>
          </c:extLst>
        </c:ser>
        <c:ser>
          <c:idx val="4"/>
          <c:order val="4"/>
          <c:tx>
            <c:v>Sobol winding (saltelli code shift 4)</c:v>
          </c:tx>
          <c:spPr>
            <a:ln w="28575" cap="rnd">
              <a:solidFill>
                <a:schemeClr val="accent5"/>
              </a:solidFill>
              <a:round/>
            </a:ln>
            <a:effectLst/>
          </c:spPr>
          <c:marker>
            <c:symbol val="circle"/>
            <c:size val="5"/>
            <c:spPr>
              <a:solidFill>
                <a:schemeClr val="accent5"/>
              </a:solidFill>
              <a:ln w="9525">
                <a:solidFill>
                  <a:schemeClr val="accent5"/>
                </a:solidFill>
              </a:ln>
              <a:effectLst/>
            </c:spPr>
          </c:marker>
          <c:xVal>
            <c:numRef>
              <c:f>'Saltelli f6 fun'!$B$21:$B$29</c:f>
              <c:numCache>
                <c:formatCode>General</c:formatCode>
                <c:ptCount val="9"/>
                <c:pt idx="0">
                  <c:v>4</c:v>
                </c:pt>
                <c:pt idx="1">
                  <c:v>8</c:v>
                </c:pt>
                <c:pt idx="2">
                  <c:v>16</c:v>
                </c:pt>
                <c:pt idx="3">
                  <c:v>32</c:v>
                </c:pt>
                <c:pt idx="4">
                  <c:v>64</c:v>
                </c:pt>
                <c:pt idx="5">
                  <c:v>128</c:v>
                </c:pt>
                <c:pt idx="6">
                  <c:v>256</c:v>
                </c:pt>
                <c:pt idx="7">
                  <c:v>512</c:v>
                </c:pt>
                <c:pt idx="8">
                  <c:v>1024</c:v>
                </c:pt>
              </c:numCache>
            </c:numRef>
          </c:xVal>
          <c:yVal>
            <c:numRef>
              <c:f>'Saltelli f6 fun'!$C$21:$C$29</c:f>
              <c:numCache>
                <c:formatCode>General</c:formatCode>
                <c:ptCount val="9"/>
                <c:pt idx="0">
                  <c:v>0.10959605242709</c:v>
                </c:pt>
                <c:pt idx="1">
                  <c:v>6.9477406311612297E-2</c:v>
                </c:pt>
                <c:pt idx="2">
                  <c:v>5.38728020166254E-2</c:v>
                </c:pt>
                <c:pt idx="3">
                  <c:v>4.58088633707677E-2</c:v>
                </c:pt>
                <c:pt idx="4">
                  <c:v>1.5520851388393099E-2</c:v>
                </c:pt>
                <c:pt idx="5">
                  <c:v>7.1019288637636097E-3</c:v>
                </c:pt>
                <c:pt idx="6">
                  <c:v>5.4324999602988096E-3</c:v>
                </c:pt>
                <c:pt idx="7">
                  <c:v>4.0094873673098197E-3</c:v>
                </c:pt>
                <c:pt idx="8">
                  <c:v>1.49875761457831E-3</c:v>
                </c:pt>
              </c:numCache>
            </c:numRef>
          </c:yVal>
          <c:smooth val="0"/>
          <c:extLst>
            <c:ext xmlns:c16="http://schemas.microsoft.com/office/drawing/2014/chart" uri="{C3380CC4-5D6E-409C-BE32-E72D297353CC}">
              <c16:uniqueId val="{00000001-0EBA-45DD-9DE1-9D63F2FE75A3}"/>
            </c:ext>
          </c:extLst>
        </c:ser>
        <c:ser>
          <c:idx val="5"/>
          <c:order val="5"/>
          <c:tx>
            <c:v>Rseq winding (saltelli code shift 4)</c:v>
          </c:tx>
          <c:spPr>
            <a:ln w="28575" cap="rnd">
              <a:solidFill>
                <a:schemeClr val="accent6"/>
              </a:solidFill>
              <a:round/>
            </a:ln>
            <a:effectLst/>
          </c:spPr>
          <c:marker>
            <c:symbol val="circle"/>
            <c:size val="5"/>
            <c:spPr>
              <a:solidFill>
                <a:schemeClr val="accent6"/>
              </a:solidFill>
              <a:ln w="9525">
                <a:solidFill>
                  <a:schemeClr val="accent6"/>
                </a:solidFill>
              </a:ln>
              <a:effectLst/>
            </c:spPr>
          </c:marker>
          <c:xVal>
            <c:numRef>
              <c:f>'Saltelli f6 fun'!$B$21:$B$29</c:f>
              <c:numCache>
                <c:formatCode>General</c:formatCode>
                <c:ptCount val="9"/>
                <c:pt idx="0">
                  <c:v>4</c:v>
                </c:pt>
                <c:pt idx="1">
                  <c:v>8</c:v>
                </c:pt>
                <c:pt idx="2">
                  <c:v>16</c:v>
                </c:pt>
                <c:pt idx="3">
                  <c:v>32</c:v>
                </c:pt>
                <c:pt idx="4">
                  <c:v>64</c:v>
                </c:pt>
                <c:pt idx="5">
                  <c:v>128</c:v>
                </c:pt>
                <c:pt idx="6">
                  <c:v>256</c:v>
                </c:pt>
                <c:pt idx="7">
                  <c:v>512</c:v>
                </c:pt>
                <c:pt idx="8">
                  <c:v>1024</c:v>
                </c:pt>
              </c:numCache>
            </c:numRef>
          </c:xVal>
          <c:yVal>
            <c:numRef>
              <c:f>'Saltelli f6 fun'!$E$21:$E$29</c:f>
              <c:numCache>
                <c:formatCode>General</c:formatCode>
                <c:ptCount val="9"/>
                <c:pt idx="0">
                  <c:v>0.108766035725804</c:v>
                </c:pt>
                <c:pt idx="1">
                  <c:v>6.6183553492188199E-2</c:v>
                </c:pt>
                <c:pt idx="2">
                  <c:v>4.5583368176363298E-2</c:v>
                </c:pt>
                <c:pt idx="3">
                  <c:v>2.5627316755448999E-2</c:v>
                </c:pt>
                <c:pt idx="4">
                  <c:v>2.0922980434282101E-2</c:v>
                </c:pt>
                <c:pt idx="5">
                  <c:v>1.4494683556970299E-2</c:v>
                </c:pt>
                <c:pt idx="6">
                  <c:v>7.9045067338571404E-3</c:v>
                </c:pt>
                <c:pt idx="7">
                  <c:v>4.0159658483106602E-3</c:v>
                </c:pt>
                <c:pt idx="8">
                  <c:v>2.4314398792357099E-3</c:v>
                </c:pt>
              </c:numCache>
            </c:numRef>
          </c:yVal>
          <c:smooth val="0"/>
          <c:extLst>
            <c:ext xmlns:c16="http://schemas.microsoft.com/office/drawing/2014/chart" uri="{C3380CC4-5D6E-409C-BE32-E72D297353CC}">
              <c16:uniqueId val="{00000002-0EBA-45DD-9DE1-9D63F2FE75A3}"/>
            </c:ext>
          </c:extLst>
        </c:ser>
        <c:dLbls>
          <c:showLegendKey val="0"/>
          <c:showVal val="0"/>
          <c:showCatName val="0"/>
          <c:showSerName val="0"/>
          <c:showPercent val="0"/>
          <c:showBubbleSize val="0"/>
        </c:dLbls>
        <c:axId val="959773199"/>
        <c:axId val="662435967"/>
        <c:extLst>
          <c:ext xmlns:c15="http://schemas.microsoft.com/office/drawing/2012/chart" uri="{02D57815-91ED-43cb-92C2-25804820EDAC}">
            <c15:filteredScatterSeries>
              <c15:ser>
                <c:idx val="0"/>
                <c:order val="1"/>
                <c:tx>
                  <c:v>Own results</c:v>
                </c:tx>
                <c:spPr>
                  <a:ln w="28575" cap="rnd">
                    <a:solidFill>
                      <a:schemeClr val="accent1"/>
                    </a:solidFill>
                    <a:round/>
                  </a:ln>
                  <a:effectLst/>
                </c:spPr>
                <c:marker>
                  <c:symbol val="circle"/>
                  <c:size val="5"/>
                  <c:spPr>
                    <a:solidFill>
                      <a:schemeClr val="accent1"/>
                    </a:solidFill>
                    <a:ln w="9525">
                      <a:solidFill>
                        <a:schemeClr val="accent1"/>
                      </a:solidFill>
                    </a:ln>
                    <a:effectLst/>
                  </c:spPr>
                </c:marker>
                <c:xVal>
                  <c:numRef>
                    <c:extLst>
                      <c:ext uri="{02D57815-91ED-43cb-92C2-25804820EDAC}">
                        <c15:formulaRef>
                          <c15:sqref>'Saltelli f6 fun'!$G$6:$G$16</c15:sqref>
                        </c15:formulaRef>
                      </c:ext>
                    </c:extLst>
                    <c:numCache>
                      <c:formatCode>General</c:formatCode>
                      <c:ptCount val="11"/>
                      <c:pt idx="0">
                        <c:v>4</c:v>
                      </c:pt>
                      <c:pt idx="1">
                        <c:v>8</c:v>
                      </c:pt>
                      <c:pt idx="2">
                        <c:v>16</c:v>
                      </c:pt>
                      <c:pt idx="3">
                        <c:v>32</c:v>
                      </c:pt>
                      <c:pt idx="4">
                        <c:v>64</c:v>
                      </c:pt>
                      <c:pt idx="5">
                        <c:v>128</c:v>
                      </c:pt>
                      <c:pt idx="6">
                        <c:v>256</c:v>
                      </c:pt>
                      <c:pt idx="7">
                        <c:v>512</c:v>
                      </c:pt>
                      <c:pt idx="8">
                        <c:v>1024</c:v>
                      </c:pt>
                    </c:numCache>
                  </c:numRef>
                </c:xVal>
                <c:yVal>
                  <c:numRef>
                    <c:extLst>
                      <c:ext uri="{02D57815-91ED-43cb-92C2-25804820EDAC}">
                        <c15:formulaRef>
                          <c15:sqref>'Saltelli f6 fun'!$F$6:$F$16</c15:sqref>
                        </c15:formulaRef>
                      </c:ext>
                    </c:extLst>
                    <c:numCache>
                      <c:formatCode>General</c:formatCode>
                      <c:ptCount val="11"/>
                      <c:pt idx="0">
                        <c:v>0.18853084160556199</c:v>
                      </c:pt>
                      <c:pt idx="1">
                        <c:v>8.7209574022498001E-2</c:v>
                      </c:pt>
                      <c:pt idx="2">
                        <c:v>6.9188605844148696E-2</c:v>
                      </c:pt>
                      <c:pt idx="3">
                        <c:v>4.7961132643325799E-2</c:v>
                      </c:pt>
                      <c:pt idx="4">
                        <c:v>3.5735937328226698E-2</c:v>
                      </c:pt>
                      <c:pt idx="5">
                        <c:v>2.40921945419413E-3</c:v>
                      </c:pt>
                      <c:pt idx="6">
                        <c:v>1.7048106557138001E-3</c:v>
                      </c:pt>
                      <c:pt idx="7">
                        <c:v>1.25749350267956E-3</c:v>
                      </c:pt>
                      <c:pt idx="8" formatCode="0.00E+00">
                        <c:v>8.9428677439855298E-4</c:v>
                      </c:pt>
                    </c:numCache>
                  </c:numRef>
                </c:yVal>
                <c:smooth val="0"/>
                <c:extLst>
                  <c:ext xmlns:c16="http://schemas.microsoft.com/office/drawing/2014/chart" uri="{C3380CC4-5D6E-409C-BE32-E72D297353CC}">
                    <c16:uniqueId val="{00000005-1D6C-405B-9520-1345F313916F}"/>
                  </c:ext>
                </c:extLst>
              </c15:ser>
            </c15:filteredScatterSeries>
            <c15:filteredScatterSeries>
              <c15:ser>
                <c:idx val="1"/>
                <c:order val="2"/>
                <c:tx>
                  <c:v>Paper approach own implem.</c:v>
                </c:tx>
                <c:spPr>
                  <a:ln w="28575" cap="rnd">
                    <a:solidFill>
                      <a:schemeClr val="accent2"/>
                    </a:solidFill>
                    <a:round/>
                  </a:ln>
                  <a:effectLst/>
                </c:spPr>
                <c:marker>
                  <c:symbol val="circle"/>
                  <c:size val="5"/>
                  <c:spPr>
                    <a:solidFill>
                      <a:schemeClr val="accent2"/>
                    </a:solidFill>
                    <a:ln w="9525">
                      <a:solidFill>
                        <a:schemeClr val="accent2"/>
                      </a:solidFill>
                    </a:ln>
                    <a:effectLst/>
                  </c:spPr>
                </c:marker>
                <c:xVal>
                  <c:numRef>
                    <c:extLst xmlns:c15="http://schemas.microsoft.com/office/drawing/2012/chart">
                      <c:ext xmlns:c15="http://schemas.microsoft.com/office/drawing/2012/chart" uri="{02D57815-91ED-43cb-92C2-25804820EDAC}">
                        <c15:formulaRef>
                          <c15:sqref>'Saltelli f6 fun'!$G$6:$G$16</c15:sqref>
                        </c15:formulaRef>
                      </c:ext>
                    </c:extLst>
                    <c:numCache>
                      <c:formatCode>General</c:formatCode>
                      <c:ptCount val="11"/>
                      <c:pt idx="0">
                        <c:v>4</c:v>
                      </c:pt>
                      <c:pt idx="1">
                        <c:v>8</c:v>
                      </c:pt>
                      <c:pt idx="2">
                        <c:v>16</c:v>
                      </c:pt>
                      <c:pt idx="3">
                        <c:v>32</c:v>
                      </c:pt>
                      <c:pt idx="4">
                        <c:v>64</c:v>
                      </c:pt>
                      <c:pt idx="5">
                        <c:v>128</c:v>
                      </c:pt>
                      <c:pt idx="6">
                        <c:v>256</c:v>
                      </c:pt>
                      <c:pt idx="7">
                        <c:v>512</c:v>
                      </c:pt>
                      <c:pt idx="8">
                        <c:v>1024</c:v>
                      </c:pt>
                    </c:numCache>
                  </c:numRef>
                </c:xVal>
                <c:yVal>
                  <c:numRef>
                    <c:extLst xmlns:c15="http://schemas.microsoft.com/office/drawing/2012/chart">
                      <c:ext xmlns:c15="http://schemas.microsoft.com/office/drawing/2012/chart" uri="{02D57815-91ED-43cb-92C2-25804820EDAC}">
                        <c15:formulaRef>
                          <c15:sqref>'Saltelli f6 fun'!$H$6:$H$16</c15:sqref>
                        </c15:formulaRef>
                      </c:ext>
                    </c:extLst>
                    <c:numCache>
                      <c:formatCode>General</c:formatCode>
                      <c:ptCount val="11"/>
                      <c:pt idx="0">
                        <c:v>0.17775918874739599</c:v>
                      </c:pt>
                      <c:pt idx="1">
                        <c:v>4.9058214509409802E-2</c:v>
                      </c:pt>
                      <c:pt idx="2">
                        <c:v>3.9409632715192502E-2</c:v>
                      </c:pt>
                      <c:pt idx="3">
                        <c:v>1.5642521453495501E-2</c:v>
                      </c:pt>
                      <c:pt idx="4">
                        <c:v>5.0996018993861199E-3</c:v>
                      </c:pt>
                      <c:pt idx="5">
                        <c:v>2.0110562546285398E-3</c:v>
                      </c:pt>
                      <c:pt idx="6">
                        <c:v>1.4554767139559699E-3</c:v>
                      </c:pt>
                      <c:pt idx="7">
                        <c:v>1.0596651870972799E-3</c:v>
                      </c:pt>
                      <c:pt idx="8" formatCode="0.00E+00">
                        <c:v>6.2440169029714596E-4</c:v>
                      </c:pt>
                    </c:numCache>
                  </c:numRef>
                </c:yVal>
                <c:smooth val="0"/>
                <c:extLst xmlns:c15="http://schemas.microsoft.com/office/drawing/2012/chart">
                  <c:ext xmlns:c16="http://schemas.microsoft.com/office/drawing/2014/chart" uri="{C3380CC4-5D6E-409C-BE32-E72D297353CC}">
                    <c16:uniqueId val="{00000006-1D6C-405B-9520-1345F313916F}"/>
                  </c:ext>
                </c:extLst>
              </c15:ser>
            </c15:filteredScatterSeries>
            <c15:filteredScatterSeries>
              <c15:ser>
                <c:idx val="3"/>
                <c:order val="3"/>
                <c:tx>
                  <c:v>Jansen shift 4</c:v>
                </c:tx>
                <c:spPr>
                  <a:ln w="28575" cap="rnd">
                    <a:solidFill>
                      <a:schemeClr val="accent4"/>
                    </a:solidFill>
                    <a:round/>
                  </a:ln>
                  <a:effectLst/>
                </c:spPr>
                <c:marker>
                  <c:symbol val="circle"/>
                  <c:size val="5"/>
                  <c:spPr>
                    <a:solidFill>
                      <a:schemeClr val="accent4"/>
                    </a:solidFill>
                    <a:ln w="9525">
                      <a:solidFill>
                        <a:schemeClr val="accent4"/>
                      </a:solidFill>
                    </a:ln>
                    <a:effectLst/>
                  </c:spPr>
                </c:marker>
                <c:xVal>
                  <c:numRef>
                    <c:extLst xmlns:c15="http://schemas.microsoft.com/office/drawing/2012/chart">
                      <c:ext xmlns:c15="http://schemas.microsoft.com/office/drawing/2012/chart" uri="{02D57815-91ED-43cb-92C2-25804820EDAC}">
                        <c15:formulaRef>
                          <c15:sqref>'Saltelli f6 fun'!$G$6:$G$16</c15:sqref>
                        </c15:formulaRef>
                      </c:ext>
                    </c:extLst>
                    <c:numCache>
                      <c:formatCode>General</c:formatCode>
                      <c:ptCount val="11"/>
                      <c:pt idx="0">
                        <c:v>4</c:v>
                      </c:pt>
                      <c:pt idx="1">
                        <c:v>8</c:v>
                      </c:pt>
                      <c:pt idx="2">
                        <c:v>16</c:v>
                      </c:pt>
                      <c:pt idx="3">
                        <c:v>32</c:v>
                      </c:pt>
                      <c:pt idx="4">
                        <c:v>64</c:v>
                      </c:pt>
                      <c:pt idx="5">
                        <c:v>128</c:v>
                      </c:pt>
                      <c:pt idx="6">
                        <c:v>256</c:v>
                      </c:pt>
                      <c:pt idx="7">
                        <c:v>512</c:v>
                      </c:pt>
                      <c:pt idx="8">
                        <c:v>1024</c:v>
                      </c:pt>
                    </c:numCache>
                  </c:numRef>
                </c:xVal>
                <c:yVal>
                  <c:numRef>
                    <c:extLst xmlns:c15="http://schemas.microsoft.com/office/drawing/2012/chart">
                      <c:ext xmlns:c15="http://schemas.microsoft.com/office/drawing/2012/chart" uri="{02D57815-91ED-43cb-92C2-25804820EDAC}">
                        <c15:formulaRef>
                          <c15:sqref>'Saltelli f6 fun'!$I$6:$I$16</c15:sqref>
                        </c15:formulaRef>
                      </c:ext>
                    </c:extLst>
                    <c:numCache>
                      <c:formatCode>General</c:formatCode>
                      <c:ptCount val="11"/>
                      <c:pt idx="0">
                        <c:v>0.21310193394523999</c:v>
                      </c:pt>
                      <c:pt idx="1">
                        <c:v>7.2586550981413103E-2</c:v>
                      </c:pt>
                      <c:pt idx="2">
                        <c:v>5.3441522968346603E-2</c:v>
                      </c:pt>
                      <c:pt idx="3">
                        <c:v>4.0384875729254803E-2</c:v>
                      </c:pt>
                      <c:pt idx="4">
                        <c:v>1.5773208335512798E-2</c:v>
                      </c:pt>
                      <c:pt idx="5">
                        <c:v>7.2775779810005598E-3</c:v>
                      </c:pt>
                      <c:pt idx="6">
                        <c:v>5.1213280458354002E-3</c:v>
                      </c:pt>
                      <c:pt idx="7">
                        <c:v>4.0024357790295097E-3</c:v>
                      </c:pt>
                      <c:pt idx="8">
                        <c:v>1.51458472648636E-3</c:v>
                      </c:pt>
                    </c:numCache>
                  </c:numRef>
                </c:yVal>
                <c:smooth val="0"/>
                <c:extLst xmlns:c15="http://schemas.microsoft.com/office/drawing/2012/chart">
                  <c:ext xmlns:c16="http://schemas.microsoft.com/office/drawing/2014/chart" uri="{C3380CC4-5D6E-409C-BE32-E72D297353CC}">
                    <c16:uniqueId val="{00000007-1D6C-405B-9520-1345F313916F}"/>
                  </c:ext>
                </c:extLst>
              </c15:ser>
            </c15:filteredScatterSeries>
          </c:ext>
        </c:extLst>
      </c:scatterChart>
      <c:valAx>
        <c:axId val="959773199"/>
        <c:scaling>
          <c:logBase val="10"/>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r</a:t>
                </a:r>
                <a:r>
                  <a:rPr lang="en-GB" baseline="0"/>
                  <a:t> (#trajectories)</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2435967"/>
        <c:crosses val="autoZero"/>
        <c:crossBetween val="midCat"/>
      </c:valAx>
      <c:valAx>
        <c:axId val="662435967"/>
        <c:scaling>
          <c:logBase val="10"/>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MAE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9773199"/>
        <c:crossesAt val="1.0000000000000003E-4"/>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G6*-function rank estimation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78005542603264"/>
          <c:y val="9.8316786591064964E-2"/>
          <c:w val="0.76439889147934725"/>
          <c:h val="0.49106880837156763"/>
        </c:manualLayout>
      </c:layout>
      <c:lineChart>
        <c:grouping val="standard"/>
        <c:varyColors val="0"/>
        <c:ser>
          <c:idx val="0"/>
          <c:order val="0"/>
          <c:tx>
            <c:v>Sobol radial K (Xi-based)</c:v>
          </c:tx>
          <c:spPr>
            <a:ln w="22225" cap="rnd">
              <a:solidFill>
                <a:schemeClr val="accent2"/>
              </a:solidFill>
              <a:round/>
            </a:ln>
            <a:effectLst/>
          </c:spPr>
          <c:marker>
            <c:symbol val="none"/>
          </c:marker>
          <c:cat>
            <c:numRef>
              <c:f>Correlations!$U$17:$U$24</c:f>
              <c:numCache>
                <c:formatCode>General</c:formatCode>
                <c:ptCount val="8"/>
                <c:pt idx="0">
                  <c:v>2</c:v>
                </c:pt>
                <c:pt idx="1">
                  <c:v>4</c:v>
                </c:pt>
                <c:pt idx="2">
                  <c:v>6</c:v>
                </c:pt>
                <c:pt idx="3">
                  <c:v>10</c:v>
                </c:pt>
                <c:pt idx="4">
                  <c:v>15</c:v>
                </c:pt>
                <c:pt idx="5">
                  <c:v>25</c:v>
                </c:pt>
                <c:pt idx="6">
                  <c:v>40</c:v>
                </c:pt>
                <c:pt idx="7">
                  <c:v>100</c:v>
                </c:pt>
              </c:numCache>
            </c:numRef>
          </c:cat>
          <c:val>
            <c:numRef>
              <c:f>Correlations!$V$6:$V$13</c:f>
              <c:numCache>
                <c:formatCode>General</c:formatCode>
                <c:ptCount val="8"/>
                <c:pt idx="0">
                  <c:v>0.42755555555555502</c:v>
                </c:pt>
                <c:pt idx="1">
                  <c:v>0.50844444444444403</c:v>
                </c:pt>
                <c:pt idx="2">
                  <c:v>0.50844444444444403</c:v>
                </c:pt>
                <c:pt idx="3">
                  <c:v>0.62666666666666704</c:v>
                </c:pt>
                <c:pt idx="4">
                  <c:v>0.679111111111111</c:v>
                </c:pt>
                <c:pt idx="5">
                  <c:v>0.76711111111111097</c:v>
                </c:pt>
                <c:pt idx="6">
                  <c:v>0.82577777777777805</c:v>
                </c:pt>
                <c:pt idx="7">
                  <c:v>0.88711111111111096</c:v>
                </c:pt>
              </c:numCache>
            </c:numRef>
          </c:val>
          <c:smooth val="0"/>
          <c:extLst>
            <c:ext xmlns:c16="http://schemas.microsoft.com/office/drawing/2014/chart" uri="{C3380CC4-5D6E-409C-BE32-E72D297353CC}">
              <c16:uniqueId val="{00000005-97B9-4AFE-97C3-C067B606AE3B}"/>
            </c:ext>
          </c:extLst>
        </c:ser>
        <c:ser>
          <c:idx val="2"/>
          <c:order val="2"/>
          <c:tx>
            <c:v>Sobol radial K (Mu*-based)</c:v>
          </c:tx>
          <c:spPr>
            <a:ln w="22225" cap="rnd">
              <a:solidFill>
                <a:schemeClr val="accent4"/>
              </a:solidFill>
              <a:round/>
            </a:ln>
            <a:effectLst/>
          </c:spPr>
          <c:marker>
            <c:symbol val="none"/>
          </c:marker>
          <c:val>
            <c:numRef>
              <c:f>Correlations!$V$17:$V$24</c:f>
              <c:numCache>
                <c:formatCode>General</c:formatCode>
                <c:ptCount val="8"/>
                <c:pt idx="0">
                  <c:v>0.42755555555555502</c:v>
                </c:pt>
                <c:pt idx="1">
                  <c:v>0.44799999999999901</c:v>
                </c:pt>
                <c:pt idx="2">
                  <c:v>0.54222222222222205</c:v>
                </c:pt>
                <c:pt idx="3">
                  <c:v>0.56088888888888899</c:v>
                </c:pt>
                <c:pt idx="4">
                  <c:v>0.586666666666666</c:v>
                </c:pt>
                <c:pt idx="5">
                  <c:v>0.66400000000000003</c:v>
                </c:pt>
                <c:pt idx="6">
                  <c:v>0.69777777777777805</c:v>
                </c:pt>
                <c:pt idx="7">
                  <c:v>0.78488888888888897</c:v>
                </c:pt>
              </c:numCache>
            </c:numRef>
          </c:val>
          <c:smooth val="0"/>
          <c:extLst>
            <c:ext xmlns:c16="http://schemas.microsoft.com/office/drawing/2014/chart" uri="{C3380CC4-5D6E-409C-BE32-E72D297353CC}">
              <c16:uniqueId val="{00000007-97B9-4AFE-97C3-C067B606AE3B}"/>
            </c:ext>
          </c:extLst>
        </c:ser>
        <c:ser>
          <c:idx val="4"/>
          <c:order val="4"/>
          <c:tx>
            <c:v>OT Khare K (Xi-based)</c:v>
          </c:tx>
          <c:spPr>
            <a:ln w="22225" cap="rnd">
              <a:solidFill>
                <a:schemeClr val="accent5">
                  <a:lumMod val="40000"/>
                  <a:lumOff val="60000"/>
                </a:schemeClr>
              </a:solidFill>
              <a:round/>
            </a:ln>
            <a:effectLst/>
          </c:spPr>
          <c:marker>
            <c:symbol val="none"/>
          </c:marker>
          <c:val>
            <c:numRef>
              <c:f>Correlations!$AD$6:$AD$13</c:f>
              <c:numCache>
                <c:formatCode>General</c:formatCode>
                <c:ptCount val="8"/>
                <c:pt idx="0">
                  <c:v>0.33422222222222198</c:v>
                </c:pt>
                <c:pt idx="1">
                  <c:v>0.40088888888888802</c:v>
                </c:pt>
                <c:pt idx="2">
                  <c:v>0.46400000000000002</c:v>
                </c:pt>
                <c:pt idx="3">
                  <c:v>0.48888888888888898</c:v>
                </c:pt>
                <c:pt idx="4">
                  <c:v>0.53600000000000003</c:v>
                </c:pt>
                <c:pt idx="5">
                  <c:v>0.55644444444444396</c:v>
                </c:pt>
                <c:pt idx="6">
                  <c:v>0.56266666666666698</c:v>
                </c:pt>
                <c:pt idx="7">
                  <c:v>0.58399999999999996</c:v>
                </c:pt>
              </c:numCache>
            </c:numRef>
          </c:val>
          <c:smooth val="0"/>
          <c:extLst>
            <c:ext xmlns:c16="http://schemas.microsoft.com/office/drawing/2014/chart" uri="{C3380CC4-5D6E-409C-BE32-E72D297353CC}">
              <c16:uniqueId val="{00000009-97B9-4AFE-97C3-C067B606AE3B}"/>
            </c:ext>
          </c:extLst>
        </c:ser>
        <c:ser>
          <c:idx val="6"/>
          <c:order val="6"/>
          <c:tx>
            <c:v>OT Khare K (Mu*-based)</c:v>
          </c:tx>
          <c:spPr>
            <a:ln w="22225" cap="rnd">
              <a:solidFill>
                <a:schemeClr val="accent1"/>
              </a:solidFill>
              <a:round/>
            </a:ln>
            <a:effectLst/>
          </c:spPr>
          <c:marker>
            <c:symbol val="none"/>
          </c:marker>
          <c:val>
            <c:numRef>
              <c:f>Correlations!$AD$17:$AD$24</c:f>
              <c:numCache>
                <c:formatCode>General</c:formatCode>
                <c:ptCount val="8"/>
                <c:pt idx="0">
                  <c:v>0.33422222222222198</c:v>
                </c:pt>
                <c:pt idx="1">
                  <c:v>0.38311111111111101</c:v>
                </c:pt>
                <c:pt idx="2">
                  <c:v>0.36533333333333301</c:v>
                </c:pt>
                <c:pt idx="3">
                  <c:v>0.45777777777777701</c:v>
                </c:pt>
                <c:pt idx="4">
                  <c:v>0.52266666666666595</c:v>
                </c:pt>
                <c:pt idx="5">
                  <c:v>0.53600000000000003</c:v>
                </c:pt>
                <c:pt idx="6">
                  <c:v>0.551111111111111</c:v>
                </c:pt>
                <c:pt idx="7">
                  <c:v>0.606222222222222</c:v>
                </c:pt>
              </c:numCache>
            </c:numRef>
          </c:val>
          <c:smooth val="0"/>
          <c:extLst>
            <c:ext xmlns:c16="http://schemas.microsoft.com/office/drawing/2014/chart" uri="{C3380CC4-5D6E-409C-BE32-E72D297353CC}">
              <c16:uniqueId val="{0000000B-97B9-4AFE-97C3-C067B606AE3B}"/>
            </c:ext>
          </c:extLst>
        </c:ser>
        <c:ser>
          <c:idx val="8"/>
          <c:order val="8"/>
          <c:tx>
            <c:v>Sobol winding K (Xi-based)</c:v>
          </c:tx>
          <c:spPr>
            <a:ln w="22225" cap="rnd">
              <a:solidFill>
                <a:srgbClr val="92D050"/>
              </a:solidFill>
              <a:round/>
            </a:ln>
            <a:effectLst/>
          </c:spPr>
          <c:marker>
            <c:symbol val="none"/>
          </c:marker>
          <c:val>
            <c:numRef>
              <c:f>Correlations!$X$6:$X$13</c:f>
              <c:numCache>
                <c:formatCode>General</c:formatCode>
                <c:ptCount val="8"/>
                <c:pt idx="0">
                  <c:v>0.32888888888888801</c:v>
                </c:pt>
                <c:pt idx="1">
                  <c:v>0.46577777777777701</c:v>
                </c:pt>
                <c:pt idx="2">
                  <c:v>0.48</c:v>
                </c:pt>
                <c:pt idx="3">
                  <c:v>0.60355555555555496</c:v>
                </c:pt>
                <c:pt idx="4">
                  <c:v>0.66844444444444395</c:v>
                </c:pt>
                <c:pt idx="5">
                  <c:v>0.69955555555555504</c:v>
                </c:pt>
                <c:pt idx="6">
                  <c:v>0.78488888888888897</c:v>
                </c:pt>
                <c:pt idx="7">
                  <c:v>0.89155555555555499</c:v>
                </c:pt>
              </c:numCache>
            </c:numRef>
          </c:val>
          <c:smooth val="0"/>
          <c:extLst>
            <c:ext xmlns:c16="http://schemas.microsoft.com/office/drawing/2014/chart" uri="{C3380CC4-5D6E-409C-BE32-E72D297353CC}">
              <c16:uniqueId val="{0000000D-97B9-4AFE-97C3-C067B606AE3B}"/>
            </c:ext>
          </c:extLst>
        </c:ser>
        <c:ser>
          <c:idx val="10"/>
          <c:order val="10"/>
          <c:tx>
            <c:v>Sobol winding K (Mu*-based)</c:v>
          </c:tx>
          <c:spPr>
            <a:ln w="22225" cap="rnd">
              <a:solidFill>
                <a:srgbClr val="00B050"/>
              </a:solidFill>
              <a:round/>
            </a:ln>
            <a:effectLst/>
          </c:spPr>
          <c:marker>
            <c:symbol val="none"/>
          </c:marker>
          <c:val>
            <c:numRef>
              <c:f>Correlations!$X$17:$X$24</c:f>
              <c:numCache>
                <c:formatCode>General</c:formatCode>
                <c:ptCount val="8"/>
                <c:pt idx="0">
                  <c:v>0.32888888888888801</c:v>
                </c:pt>
                <c:pt idx="1">
                  <c:v>0.413333333333333</c:v>
                </c:pt>
                <c:pt idx="2">
                  <c:v>0.366222222222222</c:v>
                </c:pt>
                <c:pt idx="3">
                  <c:v>0.49244444444444402</c:v>
                </c:pt>
                <c:pt idx="4">
                  <c:v>0.57066666666666699</c:v>
                </c:pt>
                <c:pt idx="5">
                  <c:v>0.56000000000000005</c:v>
                </c:pt>
                <c:pt idx="6">
                  <c:v>0.59199999999999997</c:v>
                </c:pt>
                <c:pt idx="7">
                  <c:v>0.73599999999999999</c:v>
                </c:pt>
              </c:numCache>
            </c:numRef>
          </c:val>
          <c:smooth val="0"/>
          <c:extLst>
            <c:ext xmlns:c16="http://schemas.microsoft.com/office/drawing/2014/chart" uri="{C3380CC4-5D6E-409C-BE32-E72D297353CC}">
              <c16:uniqueId val="{0000000F-97B9-4AFE-97C3-C067B606AE3B}"/>
            </c:ext>
          </c:extLst>
        </c:ser>
        <c:ser>
          <c:idx val="12"/>
          <c:order val="12"/>
          <c:tx>
            <c:v>Rd radial K (Xi-based)</c:v>
          </c:tx>
          <c:spPr>
            <a:ln w="22225" cap="rnd">
              <a:solidFill>
                <a:srgbClr val="BC14A8"/>
              </a:solidFill>
              <a:round/>
            </a:ln>
            <a:effectLst/>
          </c:spPr>
          <c:marker>
            <c:symbol val="none"/>
          </c:marker>
          <c:val>
            <c:numRef>
              <c:f>Correlations!$AB$6:$AB$13</c:f>
              <c:numCache>
                <c:formatCode>General</c:formatCode>
                <c:ptCount val="8"/>
                <c:pt idx="0">
                  <c:v>0.52977777777777801</c:v>
                </c:pt>
                <c:pt idx="1">
                  <c:v>0.57599999999999996</c:v>
                </c:pt>
                <c:pt idx="2">
                  <c:v>0.58399999999999996</c:v>
                </c:pt>
                <c:pt idx="3">
                  <c:v>0.68355555555555503</c:v>
                </c:pt>
                <c:pt idx="4">
                  <c:v>0.68266666666666698</c:v>
                </c:pt>
                <c:pt idx="5">
                  <c:v>0.71911111111111103</c:v>
                </c:pt>
                <c:pt idx="6">
                  <c:v>0.82755555555555604</c:v>
                </c:pt>
                <c:pt idx="7">
                  <c:v>0.91555555555555501</c:v>
                </c:pt>
              </c:numCache>
            </c:numRef>
          </c:val>
          <c:smooth val="0"/>
          <c:extLst>
            <c:ext xmlns:c16="http://schemas.microsoft.com/office/drawing/2014/chart" uri="{C3380CC4-5D6E-409C-BE32-E72D297353CC}">
              <c16:uniqueId val="{00000001-F1FE-42EF-BCEA-DB9B49CC3671}"/>
            </c:ext>
          </c:extLst>
        </c:ser>
        <c:ser>
          <c:idx val="14"/>
          <c:order val="14"/>
          <c:tx>
            <c:v>Rd radial K (Mu*-based)</c:v>
          </c:tx>
          <c:spPr>
            <a:ln w="22225" cap="rnd">
              <a:solidFill>
                <a:srgbClr val="7030A0"/>
              </a:solidFill>
              <a:round/>
            </a:ln>
            <a:effectLst/>
          </c:spPr>
          <c:marker>
            <c:symbol val="none"/>
          </c:marker>
          <c:val>
            <c:numRef>
              <c:f>Correlations!$AB$17:$AB$24</c:f>
              <c:numCache>
                <c:formatCode>General</c:formatCode>
                <c:ptCount val="8"/>
                <c:pt idx="0">
                  <c:v>0.52977777777777801</c:v>
                </c:pt>
                <c:pt idx="1">
                  <c:v>0.55288888888888899</c:v>
                </c:pt>
                <c:pt idx="2">
                  <c:v>0.61511111111111105</c:v>
                </c:pt>
                <c:pt idx="3">
                  <c:v>0.61066666666666602</c:v>
                </c:pt>
                <c:pt idx="4">
                  <c:v>0.58311111111111102</c:v>
                </c:pt>
                <c:pt idx="5">
                  <c:v>0.72622222222222199</c:v>
                </c:pt>
                <c:pt idx="6">
                  <c:v>0.74755555555555497</c:v>
                </c:pt>
                <c:pt idx="7">
                  <c:v>0.80622222222222195</c:v>
                </c:pt>
              </c:numCache>
            </c:numRef>
          </c:val>
          <c:smooth val="0"/>
          <c:extLst>
            <c:ext xmlns:c16="http://schemas.microsoft.com/office/drawing/2014/chart" uri="{C3380CC4-5D6E-409C-BE32-E72D297353CC}">
              <c16:uniqueId val="{00000003-F1FE-42EF-BCEA-DB9B49CC3671}"/>
            </c:ext>
          </c:extLst>
        </c:ser>
        <c:ser>
          <c:idx val="16"/>
          <c:order val="16"/>
          <c:tx>
            <c:v>Sobol rad base K (Xi-based)</c:v>
          </c:tx>
          <c:spPr>
            <a:ln w="22225" cap="rnd">
              <a:solidFill>
                <a:srgbClr val="FF0000"/>
              </a:solidFill>
              <a:round/>
            </a:ln>
            <a:effectLst/>
          </c:spPr>
          <c:marker>
            <c:symbol val="none"/>
          </c:marker>
          <c:val>
            <c:numRef>
              <c:f>Correlations!$Z$6:$Z$13</c:f>
              <c:numCache>
                <c:formatCode>General</c:formatCode>
                <c:ptCount val="8"/>
                <c:pt idx="0">
                  <c:v>0.45511111111111102</c:v>
                </c:pt>
                <c:pt idx="1">
                  <c:v>0.58399999999999996</c:v>
                </c:pt>
                <c:pt idx="2">
                  <c:v>0.6</c:v>
                </c:pt>
                <c:pt idx="3">
                  <c:v>0.61688888888888904</c:v>
                </c:pt>
                <c:pt idx="4">
                  <c:v>0.60355555555555496</c:v>
                </c:pt>
                <c:pt idx="5">
                  <c:v>0.62044444444444402</c:v>
                </c:pt>
                <c:pt idx="6">
                  <c:v>0.67377777777777703</c:v>
                </c:pt>
                <c:pt idx="7">
                  <c:v>0.65066666666666695</c:v>
                </c:pt>
              </c:numCache>
            </c:numRef>
          </c:val>
          <c:smooth val="0"/>
          <c:extLst>
            <c:ext xmlns:c16="http://schemas.microsoft.com/office/drawing/2014/chart" uri="{C3380CC4-5D6E-409C-BE32-E72D297353CC}">
              <c16:uniqueId val="{00000005-F1FE-42EF-BCEA-DB9B49CC3671}"/>
            </c:ext>
          </c:extLst>
        </c:ser>
        <c:ser>
          <c:idx val="18"/>
          <c:order val="18"/>
          <c:tx>
            <c:v>Sobol rad base K (Mu*-based)</c:v>
          </c:tx>
          <c:spPr>
            <a:ln w="22225" cap="rnd">
              <a:solidFill>
                <a:srgbClr val="C00000"/>
              </a:solidFill>
              <a:round/>
            </a:ln>
            <a:effectLst/>
          </c:spPr>
          <c:marker>
            <c:symbol val="none"/>
          </c:marker>
          <c:val>
            <c:numRef>
              <c:f>Correlations!$Z$17:$Z$24</c:f>
              <c:numCache>
                <c:formatCode>General</c:formatCode>
                <c:ptCount val="8"/>
                <c:pt idx="0">
                  <c:v>0.45511111111111102</c:v>
                </c:pt>
                <c:pt idx="1">
                  <c:v>0.56444444444444397</c:v>
                </c:pt>
                <c:pt idx="2">
                  <c:v>0.58755555555555505</c:v>
                </c:pt>
                <c:pt idx="3">
                  <c:v>0.64711111111111097</c:v>
                </c:pt>
                <c:pt idx="4">
                  <c:v>0.64711111111111097</c:v>
                </c:pt>
                <c:pt idx="5">
                  <c:v>0.61777777777777798</c:v>
                </c:pt>
                <c:pt idx="6">
                  <c:v>0.706666666666667</c:v>
                </c:pt>
                <c:pt idx="7">
                  <c:v>0.68888888888888899</c:v>
                </c:pt>
              </c:numCache>
            </c:numRef>
          </c:val>
          <c:smooth val="0"/>
          <c:extLst>
            <c:ext xmlns:c16="http://schemas.microsoft.com/office/drawing/2014/chart" uri="{C3380CC4-5D6E-409C-BE32-E72D297353CC}">
              <c16:uniqueId val="{00000007-F1FE-42EF-BCEA-DB9B49CC3671}"/>
            </c:ext>
          </c:extLst>
        </c:ser>
        <c:dLbls>
          <c:showLegendKey val="0"/>
          <c:showVal val="0"/>
          <c:showCatName val="0"/>
          <c:showSerName val="0"/>
          <c:showPercent val="0"/>
          <c:showBubbleSize val="0"/>
        </c:dLbls>
        <c:marker val="1"/>
        <c:smooth val="0"/>
        <c:axId val="692474176"/>
        <c:axId val="876510224"/>
      </c:lineChart>
      <c:lineChart>
        <c:grouping val="standard"/>
        <c:varyColors val="0"/>
        <c:ser>
          <c:idx val="1"/>
          <c:order val="1"/>
          <c:tx>
            <c:v>Sobol radial P (Xi-based)</c:v>
          </c:tx>
          <c:spPr>
            <a:ln w="22225" cap="rnd">
              <a:solidFill>
                <a:schemeClr val="accent2"/>
              </a:solidFill>
              <a:prstDash val="dash"/>
              <a:round/>
            </a:ln>
            <a:effectLst/>
          </c:spPr>
          <c:marker>
            <c:symbol val="none"/>
          </c:marker>
          <c:cat>
            <c:numRef>
              <c:f>Correlations!$U$17:$U$24</c:f>
              <c:numCache>
                <c:formatCode>General</c:formatCode>
                <c:ptCount val="8"/>
                <c:pt idx="0">
                  <c:v>2</c:v>
                </c:pt>
                <c:pt idx="1">
                  <c:v>4</c:v>
                </c:pt>
                <c:pt idx="2">
                  <c:v>6</c:v>
                </c:pt>
                <c:pt idx="3">
                  <c:v>10</c:v>
                </c:pt>
                <c:pt idx="4">
                  <c:v>15</c:v>
                </c:pt>
                <c:pt idx="5">
                  <c:v>25</c:v>
                </c:pt>
                <c:pt idx="6">
                  <c:v>40</c:v>
                </c:pt>
                <c:pt idx="7">
                  <c:v>100</c:v>
                </c:pt>
              </c:numCache>
            </c:numRef>
          </c:cat>
          <c:val>
            <c:numRef>
              <c:f>Correlations!$W$6:$W$13</c:f>
              <c:numCache>
                <c:formatCode>General</c:formatCode>
                <c:ptCount val="8"/>
                <c:pt idx="0">
                  <c:v>0.48908897761173398</c:v>
                </c:pt>
                <c:pt idx="1">
                  <c:v>0.48289174031286403</c:v>
                </c:pt>
                <c:pt idx="2">
                  <c:v>0.53530030188927902</c:v>
                </c:pt>
                <c:pt idx="3">
                  <c:v>0.63008718177582801</c:v>
                </c:pt>
                <c:pt idx="4">
                  <c:v>0.70804425720004605</c:v>
                </c:pt>
                <c:pt idx="5">
                  <c:v>0.79870493062069403</c:v>
                </c:pt>
                <c:pt idx="6">
                  <c:v>0.87174026565187601</c:v>
                </c:pt>
                <c:pt idx="7">
                  <c:v>0.95024126823784405</c:v>
                </c:pt>
              </c:numCache>
            </c:numRef>
          </c:val>
          <c:smooth val="0"/>
          <c:extLst>
            <c:ext xmlns:c16="http://schemas.microsoft.com/office/drawing/2014/chart" uri="{C3380CC4-5D6E-409C-BE32-E72D297353CC}">
              <c16:uniqueId val="{00000006-97B9-4AFE-97C3-C067B606AE3B}"/>
            </c:ext>
          </c:extLst>
        </c:ser>
        <c:ser>
          <c:idx val="3"/>
          <c:order val="3"/>
          <c:tx>
            <c:v>Sobol radial P (Mu*-based)</c:v>
          </c:tx>
          <c:spPr>
            <a:ln w="22225" cap="rnd">
              <a:solidFill>
                <a:schemeClr val="accent4"/>
              </a:solidFill>
              <a:prstDash val="dash"/>
              <a:round/>
            </a:ln>
            <a:effectLst/>
          </c:spPr>
          <c:marker>
            <c:symbol val="none"/>
          </c:marker>
          <c:val>
            <c:numRef>
              <c:f>Correlations!$W$17:$W$24</c:f>
              <c:numCache>
                <c:formatCode>General</c:formatCode>
                <c:ptCount val="8"/>
                <c:pt idx="0">
                  <c:v>0.48908897761173398</c:v>
                </c:pt>
                <c:pt idx="1">
                  <c:v>0.40529523016719199</c:v>
                </c:pt>
                <c:pt idx="2">
                  <c:v>0.51349725547101899</c:v>
                </c:pt>
                <c:pt idx="3">
                  <c:v>0.48827175602642803</c:v>
                </c:pt>
                <c:pt idx="4">
                  <c:v>0.54269804034751501</c:v>
                </c:pt>
                <c:pt idx="5">
                  <c:v>0.60166031532241704</c:v>
                </c:pt>
                <c:pt idx="6">
                  <c:v>0.62377327527153503</c:v>
                </c:pt>
                <c:pt idx="7">
                  <c:v>0.77750408873353405</c:v>
                </c:pt>
              </c:numCache>
            </c:numRef>
          </c:val>
          <c:smooth val="0"/>
          <c:extLst>
            <c:ext xmlns:c16="http://schemas.microsoft.com/office/drawing/2014/chart" uri="{C3380CC4-5D6E-409C-BE32-E72D297353CC}">
              <c16:uniqueId val="{00000008-97B9-4AFE-97C3-C067B606AE3B}"/>
            </c:ext>
          </c:extLst>
        </c:ser>
        <c:ser>
          <c:idx val="5"/>
          <c:order val="5"/>
          <c:tx>
            <c:v>OT Khare P (Xi-based)</c:v>
          </c:tx>
          <c:spPr>
            <a:ln w="22225" cap="rnd">
              <a:solidFill>
                <a:schemeClr val="accent5">
                  <a:lumMod val="40000"/>
                  <a:lumOff val="60000"/>
                </a:schemeClr>
              </a:solidFill>
              <a:prstDash val="dash"/>
              <a:round/>
            </a:ln>
            <a:effectLst/>
          </c:spPr>
          <c:marker>
            <c:symbol val="none"/>
          </c:marker>
          <c:val>
            <c:numRef>
              <c:f>Correlations!$AE$6:$AE$13</c:f>
              <c:numCache>
                <c:formatCode>General</c:formatCode>
                <c:ptCount val="8"/>
                <c:pt idx="0">
                  <c:v>0.42928544927520701</c:v>
                </c:pt>
                <c:pt idx="1">
                  <c:v>0.48684840909070598</c:v>
                </c:pt>
                <c:pt idx="2">
                  <c:v>0.474719084408741</c:v>
                </c:pt>
                <c:pt idx="3">
                  <c:v>0.53898298766164499</c:v>
                </c:pt>
                <c:pt idx="4">
                  <c:v>0.61153108461896799</c:v>
                </c:pt>
                <c:pt idx="5">
                  <c:v>0.61795503328442802</c:v>
                </c:pt>
                <c:pt idx="6">
                  <c:v>0.58152320556709103</c:v>
                </c:pt>
                <c:pt idx="7">
                  <c:v>0.60851328125765503</c:v>
                </c:pt>
              </c:numCache>
            </c:numRef>
          </c:val>
          <c:smooth val="0"/>
          <c:extLst>
            <c:ext xmlns:c16="http://schemas.microsoft.com/office/drawing/2014/chart" uri="{C3380CC4-5D6E-409C-BE32-E72D297353CC}">
              <c16:uniqueId val="{0000000A-97B9-4AFE-97C3-C067B606AE3B}"/>
            </c:ext>
          </c:extLst>
        </c:ser>
        <c:ser>
          <c:idx val="7"/>
          <c:order val="7"/>
          <c:tx>
            <c:v>OT Khare P (Mu*-based)</c:v>
          </c:tx>
          <c:spPr>
            <a:ln w="22225" cap="rnd">
              <a:solidFill>
                <a:schemeClr val="accent1"/>
              </a:solidFill>
              <a:prstDash val="dash"/>
              <a:round/>
            </a:ln>
            <a:effectLst/>
          </c:spPr>
          <c:marker>
            <c:symbol val="none"/>
          </c:marker>
          <c:val>
            <c:numRef>
              <c:f>Correlations!$AE$17:$AE$24</c:f>
              <c:numCache>
                <c:formatCode>General</c:formatCode>
                <c:ptCount val="8"/>
                <c:pt idx="0">
                  <c:v>0.42928544927520701</c:v>
                </c:pt>
                <c:pt idx="1">
                  <c:v>0.49458490357626</c:v>
                </c:pt>
                <c:pt idx="2">
                  <c:v>0.34880307492359203</c:v>
                </c:pt>
                <c:pt idx="3">
                  <c:v>0.50328524038457201</c:v>
                </c:pt>
                <c:pt idx="4">
                  <c:v>0.60048594197205196</c:v>
                </c:pt>
                <c:pt idx="5">
                  <c:v>0.57880090985456001</c:v>
                </c:pt>
                <c:pt idx="6">
                  <c:v>0.55875114889849098</c:v>
                </c:pt>
                <c:pt idx="7">
                  <c:v>0.58582821707166499</c:v>
                </c:pt>
              </c:numCache>
            </c:numRef>
          </c:val>
          <c:smooth val="0"/>
          <c:extLst>
            <c:ext xmlns:c16="http://schemas.microsoft.com/office/drawing/2014/chart" uri="{C3380CC4-5D6E-409C-BE32-E72D297353CC}">
              <c16:uniqueId val="{0000000C-97B9-4AFE-97C3-C067B606AE3B}"/>
            </c:ext>
          </c:extLst>
        </c:ser>
        <c:ser>
          <c:idx val="9"/>
          <c:order val="9"/>
          <c:tx>
            <c:v>Sobol winding P (Xi-based)</c:v>
          </c:tx>
          <c:spPr>
            <a:ln w="22225" cap="rnd">
              <a:solidFill>
                <a:srgbClr val="92D050"/>
              </a:solidFill>
              <a:prstDash val="dash"/>
              <a:round/>
            </a:ln>
            <a:effectLst/>
          </c:spPr>
          <c:marker>
            <c:symbol val="none"/>
          </c:marker>
          <c:val>
            <c:numRef>
              <c:f>Correlations!$Y$6:$Y$13</c:f>
              <c:numCache>
                <c:formatCode>General</c:formatCode>
                <c:ptCount val="8"/>
                <c:pt idx="0">
                  <c:v>0.36767972522641701</c:v>
                </c:pt>
                <c:pt idx="1">
                  <c:v>0.47737190594665702</c:v>
                </c:pt>
                <c:pt idx="2">
                  <c:v>0.497040453965225</c:v>
                </c:pt>
                <c:pt idx="3">
                  <c:v>0.60058763741574195</c:v>
                </c:pt>
                <c:pt idx="4">
                  <c:v>0.68327883737440898</c:v>
                </c:pt>
                <c:pt idx="5">
                  <c:v>0.68343716044136904</c:v>
                </c:pt>
                <c:pt idx="6">
                  <c:v>0.80269481701803902</c:v>
                </c:pt>
                <c:pt idx="7">
                  <c:v>0.936493067414219</c:v>
                </c:pt>
              </c:numCache>
            </c:numRef>
          </c:val>
          <c:smooth val="0"/>
          <c:extLst>
            <c:ext xmlns:c16="http://schemas.microsoft.com/office/drawing/2014/chart" uri="{C3380CC4-5D6E-409C-BE32-E72D297353CC}">
              <c16:uniqueId val="{0000000E-97B9-4AFE-97C3-C067B606AE3B}"/>
            </c:ext>
          </c:extLst>
        </c:ser>
        <c:ser>
          <c:idx val="11"/>
          <c:order val="11"/>
          <c:tx>
            <c:v>Sobol winding P (Mu*-based)</c:v>
          </c:tx>
          <c:spPr>
            <a:ln w="22225" cap="rnd">
              <a:solidFill>
                <a:srgbClr val="00B050"/>
              </a:solidFill>
              <a:prstDash val="dash"/>
              <a:round/>
            </a:ln>
            <a:effectLst/>
          </c:spPr>
          <c:marker>
            <c:symbol val="none"/>
          </c:marker>
          <c:val>
            <c:numRef>
              <c:f>Correlations!$Y$17:$Y$24</c:f>
              <c:numCache>
                <c:formatCode>General</c:formatCode>
                <c:ptCount val="8"/>
                <c:pt idx="0">
                  <c:v>0.36767972522641701</c:v>
                </c:pt>
                <c:pt idx="1">
                  <c:v>0.41520230189462398</c:v>
                </c:pt>
                <c:pt idx="2">
                  <c:v>0.31645349533269701</c:v>
                </c:pt>
                <c:pt idx="3">
                  <c:v>0.47866836807865998</c:v>
                </c:pt>
                <c:pt idx="4">
                  <c:v>0.51567446777427695</c:v>
                </c:pt>
                <c:pt idx="5">
                  <c:v>0.488281927975934</c:v>
                </c:pt>
                <c:pt idx="6">
                  <c:v>0.55897698328073098</c:v>
                </c:pt>
                <c:pt idx="7">
                  <c:v>0.71619253480990896</c:v>
                </c:pt>
              </c:numCache>
            </c:numRef>
          </c:val>
          <c:smooth val="0"/>
          <c:extLst>
            <c:ext xmlns:c16="http://schemas.microsoft.com/office/drawing/2014/chart" uri="{C3380CC4-5D6E-409C-BE32-E72D297353CC}">
              <c16:uniqueId val="{00000010-97B9-4AFE-97C3-C067B606AE3B}"/>
            </c:ext>
          </c:extLst>
        </c:ser>
        <c:ser>
          <c:idx val="13"/>
          <c:order val="13"/>
          <c:tx>
            <c:v>Rd radial P (Xi-based)</c:v>
          </c:tx>
          <c:spPr>
            <a:ln w="22225" cap="rnd">
              <a:solidFill>
                <a:srgbClr val="BC14A8"/>
              </a:solidFill>
              <a:prstDash val="dash"/>
              <a:round/>
            </a:ln>
            <a:effectLst/>
          </c:spPr>
          <c:marker>
            <c:symbol val="none"/>
          </c:marker>
          <c:val>
            <c:numRef>
              <c:f>Correlations!$AC$6:$AC$13</c:f>
              <c:numCache>
                <c:formatCode>General</c:formatCode>
                <c:ptCount val="8"/>
                <c:pt idx="0">
                  <c:v>0.59034504679773703</c:v>
                </c:pt>
                <c:pt idx="1">
                  <c:v>0.63131270883496005</c:v>
                </c:pt>
                <c:pt idx="2">
                  <c:v>0.601915363661224</c:v>
                </c:pt>
                <c:pt idx="3">
                  <c:v>0.72448522399400594</c:v>
                </c:pt>
                <c:pt idx="4">
                  <c:v>0.73545485022674995</c:v>
                </c:pt>
                <c:pt idx="5">
                  <c:v>0.71602038353923902</c:v>
                </c:pt>
                <c:pt idx="6">
                  <c:v>0.854064543642999</c:v>
                </c:pt>
                <c:pt idx="7">
                  <c:v>0.95238524243339295</c:v>
                </c:pt>
              </c:numCache>
            </c:numRef>
          </c:val>
          <c:smooth val="0"/>
          <c:extLst>
            <c:ext xmlns:c16="http://schemas.microsoft.com/office/drawing/2014/chart" uri="{C3380CC4-5D6E-409C-BE32-E72D297353CC}">
              <c16:uniqueId val="{00000002-F1FE-42EF-BCEA-DB9B49CC3671}"/>
            </c:ext>
          </c:extLst>
        </c:ser>
        <c:ser>
          <c:idx val="15"/>
          <c:order val="15"/>
          <c:tx>
            <c:v>Rd radial P (Mu*-based)</c:v>
          </c:tx>
          <c:spPr>
            <a:ln w="22225" cap="rnd">
              <a:solidFill>
                <a:srgbClr val="7030A0"/>
              </a:solidFill>
              <a:prstDash val="dashDot"/>
              <a:round/>
            </a:ln>
            <a:effectLst/>
          </c:spPr>
          <c:marker>
            <c:symbol val="none"/>
          </c:marker>
          <c:val>
            <c:numRef>
              <c:f>Correlations!$AC$17:$AC$24</c:f>
              <c:numCache>
                <c:formatCode>General</c:formatCode>
                <c:ptCount val="8"/>
                <c:pt idx="0">
                  <c:v>0.59034504679773703</c:v>
                </c:pt>
                <c:pt idx="1">
                  <c:v>0.56358468310533505</c:v>
                </c:pt>
                <c:pt idx="2">
                  <c:v>0.613885065611257</c:v>
                </c:pt>
                <c:pt idx="3">
                  <c:v>0.61330649600880804</c:v>
                </c:pt>
                <c:pt idx="4">
                  <c:v>0.52647563818538601</c:v>
                </c:pt>
                <c:pt idx="5">
                  <c:v>0.71570069846970896</c:v>
                </c:pt>
                <c:pt idx="6">
                  <c:v>0.71613013396615099</c:v>
                </c:pt>
                <c:pt idx="7">
                  <c:v>0.82611318665558497</c:v>
                </c:pt>
              </c:numCache>
            </c:numRef>
          </c:val>
          <c:smooth val="0"/>
          <c:extLst>
            <c:ext xmlns:c16="http://schemas.microsoft.com/office/drawing/2014/chart" uri="{C3380CC4-5D6E-409C-BE32-E72D297353CC}">
              <c16:uniqueId val="{00000004-F1FE-42EF-BCEA-DB9B49CC3671}"/>
            </c:ext>
          </c:extLst>
        </c:ser>
        <c:ser>
          <c:idx val="17"/>
          <c:order val="17"/>
          <c:tx>
            <c:v>Sobol rad base P (Xi-based)</c:v>
          </c:tx>
          <c:spPr>
            <a:ln w="22225" cap="rnd">
              <a:solidFill>
                <a:srgbClr val="FF0000"/>
              </a:solidFill>
              <a:prstDash val="dash"/>
              <a:round/>
            </a:ln>
            <a:effectLst/>
          </c:spPr>
          <c:marker>
            <c:symbol val="none"/>
          </c:marker>
          <c:val>
            <c:numRef>
              <c:f>Correlations!$AA$6:$AA$13</c:f>
              <c:numCache>
                <c:formatCode>General</c:formatCode>
                <c:ptCount val="8"/>
                <c:pt idx="0">
                  <c:v>0.47635920236736701</c:v>
                </c:pt>
                <c:pt idx="1">
                  <c:v>0.62309737777670804</c:v>
                </c:pt>
                <c:pt idx="2">
                  <c:v>0.64992117429495999</c:v>
                </c:pt>
                <c:pt idx="3">
                  <c:v>0.67846828425516903</c:v>
                </c:pt>
                <c:pt idx="4">
                  <c:v>0.66320230323081097</c:v>
                </c:pt>
                <c:pt idx="5">
                  <c:v>0.67889375661969498</c:v>
                </c:pt>
                <c:pt idx="6">
                  <c:v>0.73398545114586899</c:v>
                </c:pt>
                <c:pt idx="7">
                  <c:v>0.73711014326601598</c:v>
                </c:pt>
              </c:numCache>
            </c:numRef>
          </c:val>
          <c:smooth val="0"/>
          <c:extLst>
            <c:ext xmlns:c16="http://schemas.microsoft.com/office/drawing/2014/chart" uri="{C3380CC4-5D6E-409C-BE32-E72D297353CC}">
              <c16:uniqueId val="{00000006-F1FE-42EF-BCEA-DB9B49CC3671}"/>
            </c:ext>
          </c:extLst>
        </c:ser>
        <c:ser>
          <c:idx val="19"/>
          <c:order val="19"/>
          <c:tx>
            <c:v>Sobol rad base P (Mu*-based)</c:v>
          </c:tx>
          <c:spPr>
            <a:ln w="22225" cap="rnd">
              <a:solidFill>
                <a:srgbClr val="C00000"/>
              </a:solidFill>
              <a:prstDash val="dash"/>
              <a:round/>
            </a:ln>
            <a:effectLst/>
          </c:spPr>
          <c:marker>
            <c:symbol val="none"/>
          </c:marker>
          <c:val>
            <c:numRef>
              <c:f>Correlations!$AA$17:$AA$24</c:f>
              <c:numCache>
                <c:formatCode>General</c:formatCode>
                <c:ptCount val="8"/>
                <c:pt idx="0">
                  <c:v>0.47635920236736701</c:v>
                </c:pt>
                <c:pt idx="1">
                  <c:v>0.52705180665902296</c:v>
                </c:pt>
                <c:pt idx="2">
                  <c:v>0.60902157007367697</c:v>
                </c:pt>
                <c:pt idx="3">
                  <c:v>0.63199698467036702</c:v>
                </c:pt>
                <c:pt idx="4">
                  <c:v>0.65400956309343405</c:v>
                </c:pt>
                <c:pt idx="5">
                  <c:v>0.62716026677427394</c:v>
                </c:pt>
                <c:pt idx="6">
                  <c:v>0.70676904044817501</c:v>
                </c:pt>
                <c:pt idx="7">
                  <c:v>0.71567620704491397</c:v>
                </c:pt>
              </c:numCache>
            </c:numRef>
          </c:val>
          <c:smooth val="0"/>
          <c:extLst>
            <c:ext xmlns:c16="http://schemas.microsoft.com/office/drawing/2014/chart" uri="{C3380CC4-5D6E-409C-BE32-E72D297353CC}">
              <c16:uniqueId val="{00000008-F1FE-42EF-BCEA-DB9B49CC3671}"/>
            </c:ext>
          </c:extLst>
        </c:ser>
        <c:dLbls>
          <c:showLegendKey val="0"/>
          <c:showVal val="0"/>
          <c:showCatName val="0"/>
          <c:showSerName val="0"/>
          <c:showPercent val="0"/>
          <c:showBubbleSize val="0"/>
        </c:dLbls>
        <c:marker val="1"/>
        <c:smooth val="0"/>
        <c:axId val="1252408975"/>
        <c:axId val="1252407727"/>
      </c:lineChart>
      <c:catAx>
        <c:axId val="69247417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number</a:t>
                </a:r>
                <a:r>
                  <a:rPr lang="en-GB" baseline="0"/>
                  <a:t> of trajectories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6510224"/>
        <c:crosses val="autoZero"/>
        <c:auto val="1"/>
        <c:lblAlgn val="ctr"/>
        <c:lblOffset val="100"/>
        <c:noMultiLvlLbl val="0"/>
      </c:catAx>
      <c:valAx>
        <c:axId val="876510224"/>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Kendall correlation </a:t>
                </a:r>
                <a:r>
                  <a:rPr lang="en-GB" baseline="0"/>
                  <a:t>(solid)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474176"/>
        <c:crosses val="autoZero"/>
        <c:crossBetween val="between"/>
      </c:valAx>
      <c:valAx>
        <c:axId val="1252407727"/>
        <c:scaling>
          <c:orientation val="minMax"/>
          <c:max val="1"/>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Pearson</a:t>
                </a:r>
                <a:r>
                  <a:rPr lang="en-GB" baseline="0"/>
                  <a:t> correlation (dotted)</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2408975"/>
        <c:crosses val="max"/>
        <c:crossBetween val="between"/>
      </c:valAx>
      <c:catAx>
        <c:axId val="1252408975"/>
        <c:scaling>
          <c:orientation val="minMax"/>
        </c:scaling>
        <c:delete val="1"/>
        <c:axPos val="b"/>
        <c:numFmt formatCode="General" sourceLinked="1"/>
        <c:majorTickMark val="out"/>
        <c:minorTickMark val="none"/>
        <c:tickLblPos val="nextTo"/>
        <c:crossAx val="1252407727"/>
        <c:crosses val="autoZero"/>
        <c:auto val="1"/>
        <c:lblAlgn val="ctr"/>
        <c:lblOffset val="100"/>
        <c:noMultiLvlLbl val="0"/>
      </c:catAx>
      <c:spPr>
        <a:noFill/>
        <a:ln>
          <a:noFill/>
        </a:ln>
        <a:effectLst/>
      </c:spPr>
    </c:plotArea>
    <c:legend>
      <c:legendPos val="b"/>
      <c:layout>
        <c:manualLayout>
          <c:xMode val="edge"/>
          <c:yMode val="edge"/>
          <c:x val="6.6528639227359132E-2"/>
          <c:y val="0.68853288427605175"/>
          <c:w val="0.88432303503961451"/>
          <c:h val="0.295562539839710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K-function rank estimation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78005542603264"/>
          <c:y val="9.8906666666666671E-2"/>
          <c:w val="0.76439889147934725"/>
          <c:h val="0.47734866141732285"/>
        </c:manualLayout>
      </c:layout>
      <c:lineChart>
        <c:grouping val="standard"/>
        <c:varyColors val="0"/>
        <c:ser>
          <c:idx val="0"/>
          <c:order val="0"/>
          <c:tx>
            <c:v>Sobol radial K (Xi-based)</c:v>
          </c:tx>
          <c:spPr>
            <a:ln w="22225" cap="rnd">
              <a:solidFill>
                <a:schemeClr val="accent2"/>
              </a:solidFill>
              <a:round/>
            </a:ln>
            <a:effectLst/>
          </c:spPr>
          <c:marker>
            <c:symbol val="none"/>
          </c:marker>
          <c:cat>
            <c:numRef>
              <c:f>Correlations!$U$17:$U$24</c:f>
              <c:numCache>
                <c:formatCode>General</c:formatCode>
                <c:ptCount val="8"/>
                <c:pt idx="0">
                  <c:v>2</c:v>
                </c:pt>
                <c:pt idx="1">
                  <c:v>4</c:v>
                </c:pt>
                <c:pt idx="2">
                  <c:v>6</c:v>
                </c:pt>
                <c:pt idx="3">
                  <c:v>10</c:v>
                </c:pt>
                <c:pt idx="4">
                  <c:v>15</c:v>
                </c:pt>
                <c:pt idx="5">
                  <c:v>25</c:v>
                </c:pt>
                <c:pt idx="6">
                  <c:v>40</c:v>
                </c:pt>
                <c:pt idx="7">
                  <c:v>100</c:v>
                </c:pt>
              </c:numCache>
            </c:numRef>
          </c:cat>
          <c:val>
            <c:numRef>
              <c:f>Correlations!$H$6:$H$13</c:f>
              <c:numCache>
                <c:formatCode>General</c:formatCode>
                <c:ptCount val="8"/>
                <c:pt idx="0">
                  <c:v>0.91288888888888897</c:v>
                </c:pt>
                <c:pt idx="1">
                  <c:v>0.95288888888888801</c:v>
                </c:pt>
                <c:pt idx="2">
                  <c:v>0.95822222222222198</c:v>
                </c:pt>
                <c:pt idx="3">
                  <c:v>0.96533333333333304</c:v>
                </c:pt>
                <c:pt idx="4">
                  <c:v>0.96888888888888902</c:v>
                </c:pt>
                <c:pt idx="5">
                  <c:v>0.97777777777777697</c:v>
                </c:pt>
                <c:pt idx="6">
                  <c:v>0.97599999999999998</c:v>
                </c:pt>
                <c:pt idx="7">
                  <c:v>0.97511111111111104</c:v>
                </c:pt>
              </c:numCache>
            </c:numRef>
          </c:val>
          <c:smooth val="0"/>
          <c:extLst>
            <c:ext xmlns:c16="http://schemas.microsoft.com/office/drawing/2014/chart" uri="{C3380CC4-5D6E-409C-BE32-E72D297353CC}">
              <c16:uniqueId val="{00000000-C4F1-482C-A0D9-756BD18BDA39}"/>
            </c:ext>
          </c:extLst>
        </c:ser>
        <c:ser>
          <c:idx val="2"/>
          <c:order val="2"/>
          <c:tx>
            <c:v>Sobol radial K (Mu*-based)</c:v>
          </c:tx>
          <c:spPr>
            <a:ln w="22225" cap="rnd">
              <a:solidFill>
                <a:schemeClr val="accent4"/>
              </a:solidFill>
              <a:round/>
            </a:ln>
            <a:effectLst/>
          </c:spPr>
          <c:marker>
            <c:symbol val="none"/>
          </c:marker>
          <c:val>
            <c:numRef>
              <c:f>Correlations!$H$17:$H$24</c:f>
              <c:numCache>
                <c:formatCode>General</c:formatCode>
                <c:ptCount val="8"/>
                <c:pt idx="0">
                  <c:v>0.91288888888888897</c:v>
                </c:pt>
                <c:pt idx="1">
                  <c:v>0.94844444444444398</c:v>
                </c:pt>
                <c:pt idx="2">
                  <c:v>0.96177777777777795</c:v>
                </c:pt>
                <c:pt idx="3">
                  <c:v>0.962666666666666</c:v>
                </c:pt>
                <c:pt idx="4">
                  <c:v>0.96177777777777795</c:v>
                </c:pt>
                <c:pt idx="5">
                  <c:v>0.96533333333333304</c:v>
                </c:pt>
                <c:pt idx="6">
                  <c:v>0.97422222222222199</c:v>
                </c:pt>
                <c:pt idx="7">
                  <c:v>0.97777777777777697</c:v>
                </c:pt>
              </c:numCache>
            </c:numRef>
          </c:val>
          <c:smooth val="0"/>
          <c:extLst>
            <c:ext xmlns:c16="http://schemas.microsoft.com/office/drawing/2014/chart" uri="{C3380CC4-5D6E-409C-BE32-E72D297353CC}">
              <c16:uniqueId val="{00000001-C4F1-482C-A0D9-756BD18BDA39}"/>
            </c:ext>
          </c:extLst>
        </c:ser>
        <c:ser>
          <c:idx val="4"/>
          <c:order val="4"/>
          <c:tx>
            <c:v>OT Khare K (Xi-based)</c:v>
          </c:tx>
          <c:spPr>
            <a:ln w="22225" cap="rnd">
              <a:solidFill>
                <a:schemeClr val="accent5">
                  <a:lumMod val="40000"/>
                  <a:lumOff val="60000"/>
                </a:schemeClr>
              </a:solidFill>
              <a:round/>
            </a:ln>
            <a:effectLst/>
          </c:spPr>
          <c:marker>
            <c:symbol val="none"/>
          </c:marker>
          <c:val>
            <c:numRef>
              <c:f>Correlations!$P$6:$P$13</c:f>
              <c:numCache>
                <c:formatCode>General</c:formatCode>
                <c:ptCount val="8"/>
                <c:pt idx="0">
                  <c:v>0.89422222222222203</c:v>
                </c:pt>
                <c:pt idx="1">
                  <c:v>0.96444444444444399</c:v>
                </c:pt>
                <c:pt idx="2">
                  <c:v>0.98488888888888804</c:v>
                </c:pt>
                <c:pt idx="3">
                  <c:v>0.99733333333333296</c:v>
                </c:pt>
                <c:pt idx="4">
                  <c:v>0.99911111111111095</c:v>
                </c:pt>
                <c:pt idx="5">
                  <c:v>0.99911111111111095</c:v>
                </c:pt>
                <c:pt idx="6">
                  <c:v>1</c:v>
                </c:pt>
                <c:pt idx="7">
                  <c:v>1</c:v>
                </c:pt>
              </c:numCache>
            </c:numRef>
          </c:val>
          <c:smooth val="0"/>
          <c:extLst>
            <c:ext xmlns:c16="http://schemas.microsoft.com/office/drawing/2014/chart" uri="{C3380CC4-5D6E-409C-BE32-E72D297353CC}">
              <c16:uniqueId val="{00000002-C4F1-482C-A0D9-756BD18BDA39}"/>
            </c:ext>
          </c:extLst>
        </c:ser>
        <c:ser>
          <c:idx val="6"/>
          <c:order val="6"/>
          <c:tx>
            <c:v>OT Khare K (Mu*-based)</c:v>
          </c:tx>
          <c:spPr>
            <a:ln w="22225" cap="rnd">
              <a:solidFill>
                <a:schemeClr val="accent1"/>
              </a:solidFill>
              <a:round/>
            </a:ln>
            <a:effectLst/>
          </c:spPr>
          <c:marker>
            <c:symbol val="none"/>
          </c:marker>
          <c:val>
            <c:numRef>
              <c:f>Correlations!$P$17:$P$24</c:f>
              <c:numCache>
                <c:formatCode>General</c:formatCode>
                <c:ptCount val="8"/>
                <c:pt idx="0">
                  <c:v>0.89422222222222203</c:v>
                </c:pt>
                <c:pt idx="1">
                  <c:v>0.88533333333333297</c:v>
                </c:pt>
                <c:pt idx="2">
                  <c:v>0.86488888888888904</c:v>
                </c:pt>
                <c:pt idx="3">
                  <c:v>0.86399999999999999</c:v>
                </c:pt>
                <c:pt idx="4">
                  <c:v>0.84088888888888902</c:v>
                </c:pt>
                <c:pt idx="5">
                  <c:v>0.89688888888888896</c:v>
                </c:pt>
                <c:pt idx="6">
                  <c:v>0.92222222222222205</c:v>
                </c:pt>
                <c:pt idx="7">
                  <c:v>0.94399999999999995</c:v>
                </c:pt>
              </c:numCache>
            </c:numRef>
          </c:val>
          <c:smooth val="0"/>
          <c:extLst>
            <c:ext xmlns:c16="http://schemas.microsoft.com/office/drawing/2014/chart" uri="{C3380CC4-5D6E-409C-BE32-E72D297353CC}">
              <c16:uniqueId val="{00000003-C4F1-482C-A0D9-756BD18BDA39}"/>
            </c:ext>
          </c:extLst>
        </c:ser>
        <c:ser>
          <c:idx val="8"/>
          <c:order val="8"/>
          <c:tx>
            <c:v>Sobol winding K (Xi-based)</c:v>
          </c:tx>
          <c:spPr>
            <a:ln w="22225" cap="rnd">
              <a:solidFill>
                <a:srgbClr val="92D050"/>
              </a:solidFill>
              <a:round/>
            </a:ln>
            <a:effectLst/>
          </c:spPr>
          <c:marker>
            <c:symbol val="none"/>
          </c:marker>
          <c:val>
            <c:numRef>
              <c:f>Correlations!$J$6:$J$13</c:f>
              <c:numCache>
                <c:formatCode>General</c:formatCode>
                <c:ptCount val="8"/>
                <c:pt idx="0">
                  <c:v>0.92888888888888899</c:v>
                </c:pt>
                <c:pt idx="1">
                  <c:v>0.954666666666666</c:v>
                </c:pt>
                <c:pt idx="2">
                  <c:v>0.96088888888888901</c:v>
                </c:pt>
                <c:pt idx="3">
                  <c:v>0.97688888888888803</c:v>
                </c:pt>
                <c:pt idx="4">
                  <c:v>0.97777777777777697</c:v>
                </c:pt>
                <c:pt idx="5">
                  <c:v>0.98133333333333295</c:v>
                </c:pt>
                <c:pt idx="6">
                  <c:v>0.98044444444444401</c:v>
                </c:pt>
                <c:pt idx="7">
                  <c:v>0.98044444444444401</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4-C4F1-482C-A0D9-756BD18BDA39}"/>
            </c:ext>
          </c:extLst>
        </c:ser>
        <c:ser>
          <c:idx val="10"/>
          <c:order val="10"/>
          <c:tx>
            <c:v>Sobol winding K (Mu*-based)</c:v>
          </c:tx>
          <c:spPr>
            <a:ln w="22225" cap="rnd">
              <a:solidFill>
                <a:srgbClr val="00B050"/>
              </a:solidFill>
              <a:round/>
            </a:ln>
            <a:effectLst/>
          </c:spPr>
          <c:marker>
            <c:symbol val="none"/>
          </c:marker>
          <c:val>
            <c:numRef>
              <c:f>Correlations!$J$17:$J$24</c:f>
              <c:numCache>
                <c:formatCode>General</c:formatCode>
                <c:ptCount val="8"/>
                <c:pt idx="0">
                  <c:v>0.92888888888888899</c:v>
                </c:pt>
                <c:pt idx="1">
                  <c:v>0.95022222222222197</c:v>
                </c:pt>
                <c:pt idx="2">
                  <c:v>0.962666666666666</c:v>
                </c:pt>
                <c:pt idx="3">
                  <c:v>0.95555555555555505</c:v>
                </c:pt>
                <c:pt idx="4">
                  <c:v>0.96355555555555505</c:v>
                </c:pt>
                <c:pt idx="5">
                  <c:v>0.96622222222222198</c:v>
                </c:pt>
                <c:pt idx="6">
                  <c:v>0.97333333333333305</c:v>
                </c:pt>
                <c:pt idx="7">
                  <c:v>0.97511111111111104</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5-C4F1-482C-A0D9-756BD18BDA39}"/>
            </c:ext>
          </c:extLst>
        </c:ser>
        <c:ser>
          <c:idx val="12"/>
          <c:order val="12"/>
          <c:tx>
            <c:v>Rd radial K (Xi-based)</c:v>
          </c:tx>
          <c:spPr>
            <a:ln w="22225" cap="rnd">
              <a:solidFill>
                <a:srgbClr val="BC14A8"/>
              </a:solidFill>
              <a:round/>
            </a:ln>
            <a:effectLst/>
          </c:spPr>
          <c:marker>
            <c:symbol val="none"/>
          </c:marker>
          <c:val>
            <c:numRef>
              <c:f>Correlations!$N$6:$N$13</c:f>
              <c:numCache>
                <c:formatCode>General</c:formatCode>
                <c:ptCount val="8"/>
                <c:pt idx="0">
                  <c:v>0.89155555555555499</c:v>
                </c:pt>
                <c:pt idx="1">
                  <c:v>0.94222222222222196</c:v>
                </c:pt>
                <c:pt idx="2">
                  <c:v>0.95911111111111103</c:v>
                </c:pt>
                <c:pt idx="3">
                  <c:v>0.97155555555555495</c:v>
                </c:pt>
                <c:pt idx="4">
                  <c:v>0.96622222222222198</c:v>
                </c:pt>
                <c:pt idx="5">
                  <c:v>0.97422222222222199</c:v>
                </c:pt>
                <c:pt idx="6">
                  <c:v>0.97955555555555496</c:v>
                </c:pt>
                <c:pt idx="7">
                  <c:v>0.97688888888888803</c:v>
                </c:pt>
              </c:numCache>
            </c:numRef>
          </c:val>
          <c:smooth val="0"/>
          <c:extLst>
            <c:ext xmlns:c16="http://schemas.microsoft.com/office/drawing/2014/chart" uri="{C3380CC4-5D6E-409C-BE32-E72D297353CC}">
              <c16:uniqueId val="{0000000D-C4F1-482C-A0D9-756BD18BDA39}"/>
            </c:ext>
          </c:extLst>
        </c:ser>
        <c:ser>
          <c:idx val="14"/>
          <c:order val="14"/>
          <c:tx>
            <c:v>Rd radial K (Mu*-based) </c:v>
          </c:tx>
          <c:spPr>
            <a:ln w="22225" cap="rnd">
              <a:solidFill>
                <a:srgbClr val="7030A0"/>
              </a:solidFill>
              <a:round/>
            </a:ln>
            <a:effectLst/>
          </c:spPr>
          <c:marker>
            <c:symbol val="none"/>
          </c:marker>
          <c:val>
            <c:numRef>
              <c:f>Correlations!$N$17:$N$24</c:f>
              <c:numCache>
                <c:formatCode>General</c:formatCode>
                <c:ptCount val="8"/>
                <c:pt idx="0">
                  <c:v>0.89155555555555499</c:v>
                </c:pt>
                <c:pt idx="1">
                  <c:v>0.944888888888889</c:v>
                </c:pt>
                <c:pt idx="2">
                  <c:v>0.95377777777777695</c:v>
                </c:pt>
                <c:pt idx="3">
                  <c:v>0.95822222222222198</c:v>
                </c:pt>
                <c:pt idx="4">
                  <c:v>0.97155555555555495</c:v>
                </c:pt>
                <c:pt idx="5">
                  <c:v>0.97866666666666602</c:v>
                </c:pt>
                <c:pt idx="6">
                  <c:v>0.97866666666666602</c:v>
                </c:pt>
                <c:pt idx="7">
                  <c:v>0.97955555555555496</c:v>
                </c:pt>
              </c:numCache>
            </c:numRef>
          </c:val>
          <c:smooth val="0"/>
          <c:extLst>
            <c:ext xmlns:c16="http://schemas.microsoft.com/office/drawing/2014/chart" uri="{C3380CC4-5D6E-409C-BE32-E72D297353CC}">
              <c16:uniqueId val="{0000000F-C4F1-482C-A0D9-756BD18BDA39}"/>
            </c:ext>
          </c:extLst>
        </c:ser>
        <c:ser>
          <c:idx val="16"/>
          <c:order val="16"/>
          <c:tx>
            <c:v>Sobol rad base K (Xi-based)</c:v>
          </c:tx>
          <c:spPr>
            <a:ln w="22225" cap="rnd">
              <a:solidFill>
                <a:srgbClr val="FF0000"/>
              </a:solidFill>
              <a:round/>
            </a:ln>
            <a:effectLst/>
          </c:spPr>
          <c:marker>
            <c:symbol val="none"/>
          </c:marker>
          <c:val>
            <c:numRef>
              <c:f>Correlations!$L$6:$L$13</c:f>
              <c:numCache>
                <c:formatCode>General</c:formatCode>
                <c:ptCount val="8"/>
                <c:pt idx="0">
                  <c:v>0.917333333333333</c:v>
                </c:pt>
                <c:pt idx="1">
                  <c:v>0.97422222222222199</c:v>
                </c:pt>
                <c:pt idx="2">
                  <c:v>0.98311111111111105</c:v>
                </c:pt>
                <c:pt idx="3">
                  <c:v>0.98933333333333295</c:v>
                </c:pt>
                <c:pt idx="4">
                  <c:v>0.99911111111111095</c:v>
                </c:pt>
                <c:pt idx="5">
                  <c:v>1</c:v>
                </c:pt>
                <c:pt idx="6">
                  <c:v>1</c:v>
                </c:pt>
                <c:pt idx="7">
                  <c:v>1</c:v>
                </c:pt>
              </c:numCache>
            </c:numRef>
          </c:val>
          <c:smooth val="0"/>
          <c:extLst>
            <c:ext xmlns:c16="http://schemas.microsoft.com/office/drawing/2014/chart" uri="{C3380CC4-5D6E-409C-BE32-E72D297353CC}">
              <c16:uniqueId val="{00000001-FE2E-45FA-9D5A-11DCB64AF98A}"/>
            </c:ext>
          </c:extLst>
        </c:ser>
        <c:ser>
          <c:idx val="18"/>
          <c:order val="18"/>
          <c:tx>
            <c:v>Sobol rad base K (Mu*-based)</c:v>
          </c:tx>
          <c:spPr>
            <a:ln w="22225" cap="rnd">
              <a:solidFill>
                <a:srgbClr val="C00000"/>
              </a:solidFill>
              <a:round/>
            </a:ln>
            <a:effectLst/>
          </c:spPr>
          <c:marker>
            <c:symbol val="none"/>
          </c:marker>
          <c:val>
            <c:numRef>
              <c:f>Correlations!$L$17:$L$24</c:f>
              <c:numCache>
                <c:formatCode>General</c:formatCode>
                <c:ptCount val="8"/>
                <c:pt idx="0">
                  <c:v>0.917333333333333</c:v>
                </c:pt>
                <c:pt idx="1">
                  <c:v>0.90222222222222204</c:v>
                </c:pt>
                <c:pt idx="2">
                  <c:v>0.90666666666666695</c:v>
                </c:pt>
                <c:pt idx="3">
                  <c:v>0.90666666666666595</c:v>
                </c:pt>
                <c:pt idx="4">
                  <c:v>0.93244444444444397</c:v>
                </c:pt>
                <c:pt idx="5">
                  <c:v>0.93600000000000005</c:v>
                </c:pt>
                <c:pt idx="6">
                  <c:v>0.95911111111111103</c:v>
                </c:pt>
                <c:pt idx="7">
                  <c:v>0.97688888888888803</c:v>
                </c:pt>
              </c:numCache>
            </c:numRef>
          </c:val>
          <c:smooth val="0"/>
          <c:extLst>
            <c:ext xmlns:c16="http://schemas.microsoft.com/office/drawing/2014/chart" uri="{C3380CC4-5D6E-409C-BE32-E72D297353CC}">
              <c16:uniqueId val="{00000003-FE2E-45FA-9D5A-11DCB64AF98A}"/>
            </c:ext>
          </c:extLst>
        </c:ser>
        <c:dLbls>
          <c:showLegendKey val="0"/>
          <c:showVal val="0"/>
          <c:showCatName val="0"/>
          <c:showSerName val="0"/>
          <c:showPercent val="0"/>
          <c:showBubbleSize val="0"/>
        </c:dLbls>
        <c:marker val="1"/>
        <c:smooth val="0"/>
        <c:axId val="692474176"/>
        <c:axId val="876510224"/>
      </c:lineChart>
      <c:lineChart>
        <c:grouping val="standard"/>
        <c:varyColors val="0"/>
        <c:ser>
          <c:idx val="1"/>
          <c:order val="1"/>
          <c:tx>
            <c:v>Sobol radial P (Xi-based)</c:v>
          </c:tx>
          <c:spPr>
            <a:ln w="22225" cap="rnd">
              <a:solidFill>
                <a:schemeClr val="accent2"/>
              </a:solidFill>
              <a:prstDash val="dash"/>
              <a:round/>
            </a:ln>
            <a:effectLst/>
          </c:spPr>
          <c:marker>
            <c:symbol val="none"/>
          </c:marker>
          <c:cat>
            <c:numRef>
              <c:f>Correlations!$U$17:$U$24</c:f>
              <c:numCache>
                <c:formatCode>General</c:formatCode>
                <c:ptCount val="8"/>
                <c:pt idx="0">
                  <c:v>2</c:v>
                </c:pt>
                <c:pt idx="1">
                  <c:v>4</c:v>
                </c:pt>
                <c:pt idx="2">
                  <c:v>6</c:v>
                </c:pt>
                <c:pt idx="3">
                  <c:v>10</c:v>
                </c:pt>
                <c:pt idx="4">
                  <c:v>15</c:v>
                </c:pt>
                <c:pt idx="5">
                  <c:v>25</c:v>
                </c:pt>
                <c:pt idx="6">
                  <c:v>40</c:v>
                </c:pt>
                <c:pt idx="7">
                  <c:v>100</c:v>
                </c:pt>
              </c:numCache>
            </c:numRef>
          </c:cat>
          <c:val>
            <c:numRef>
              <c:f>Correlations!$I$6:$I$13</c:f>
              <c:numCache>
                <c:formatCode>General</c:formatCode>
                <c:ptCount val="8"/>
                <c:pt idx="0">
                  <c:v>0.96974163346240905</c:v>
                </c:pt>
                <c:pt idx="1">
                  <c:v>0.99092496505869798</c:v>
                </c:pt>
                <c:pt idx="2">
                  <c:v>0.99418549221136299</c:v>
                </c:pt>
                <c:pt idx="3">
                  <c:v>0.99732327941371601</c:v>
                </c:pt>
                <c:pt idx="4">
                  <c:v>0.99851848392610998</c:v>
                </c:pt>
                <c:pt idx="5">
                  <c:v>0.99908141568167397</c:v>
                </c:pt>
                <c:pt idx="6">
                  <c:v>0.99903438188414895</c:v>
                </c:pt>
                <c:pt idx="7">
                  <c:v>0.99902226711812003</c:v>
                </c:pt>
              </c:numCache>
            </c:numRef>
          </c:val>
          <c:smooth val="0"/>
          <c:extLst>
            <c:ext xmlns:c16="http://schemas.microsoft.com/office/drawing/2014/chart" uri="{C3380CC4-5D6E-409C-BE32-E72D297353CC}">
              <c16:uniqueId val="{00000006-C4F1-482C-A0D9-756BD18BDA39}"/>
            </c:ext>
          </c:extLst>
        </c:ser>
        <c:ser>
          <c:idx val="3"/>
          <c:order val="3"/>
          <c:tx>
            <c:v>Sobol radial P (Mu*-based)</c:v>
          </c:tx>
          <c:spPr>
            <a:ln w="22225" cap="rnd">
              <a:solidFill>
                <a:schemeClr val="accent4"/>
              </a:solidFill>
              <a:prstDash val="dash"/>
              <a:round/>
            </a:ln>
            <a:effectLst/>
          </c:spPr>
          <c:marker>
            <c:symbol val="none"/>
          </c:marker>
          <c:val>
            <c:numRef>
              <c:f>Correlations!$I$17:$I$24</c:f>
              <c:numCache>
                <c:formatCode>General</c:formatCode>
                <c:ptCount val="8"/>
                <c:pt idx="0">
                  <c:v>0.96974163346240905</c:v>
                </c:pt>
                <c:pt idx="1">
                  <c:v>0.99536700481116502</c:v>
                </c:pt>
                <c:pt idx="2">
                  <c:v>0.99651014433496599</c:v>
                </c:pt>
                <c:pt idx="3">
                  <c:v>0.99784447936347598</c:v>
                </c:pt>
                <c:pt idx="4">
                  <c:v>0.99790751222388796</c:v>
                </c:pt>
                <c:pt idx="5">
                  <c:v>0.99849152634471705</c:v>
                </c:pt>
                <c:pt idx="6">
                  <c:v>0.99894173955569099</c:v>
                </c:pt>
                <c:pt idx="7">
                  <c:v>0.99912702421260702</c:v>
                </c:pt>
              </c:numCache>
            </c:numRef>
          </c:val>
          <c:smooth val="0"/>
          <c:extLst>
            <c:ext xmlns:c16="http://schemas.microsoft.com/office/drawing/2014/chart" uri="{C3380CC4-5D6E-409C-BE32-E72D297353CC}">
              <c16:uniqueId val="{00000007-C4F1-482C-A0D9-756BD18BDA39}"/>
            </c:ext>
          </c:extLst>
        </c:ser>
        <c:ser>
          <c:idx val="5"/>
          <c:order val="5"/>
          <c:tx>
            <c:v>OT Khare P (Xi-based)</c:v>
          </c:tx>
          <c:spPr>
            <a:ln w="22225" cap="rnd">
              <a:solidFill>
                <a:schemeClr val="accent5">
                  <a:lumMod val="40000"/>
                  <a:lumOff val="60000"/>
                </a:schemeClr>
              </a:solidFill>
              <a:prstDash val="dash"/>
              <a:round/>
            </a:ln>
            <a:effectLst/>
          </c:spPr>
          <c:marker>
            <c:symbol val="none"/>
          </c:marker>
          <c:val>
            <c:numRef>
              <c:f>Correlations!$Q$6:$Q$13</c:f>
              <c:numCache>
                <c:formatCode>General</c:formatCode>
                <c:ptCount val="8"/>
                <c:pt idx="0">
                  <c:v>0.92243621219368999</c:v>
                </c:pt>
                <c:pt idx="1">
                  <c:v>0.97065567251649498</c:v>
                </c:pt>
                <c:pt idx="2">
                  <c:v>0.98544531118469003</c:v>
                </c:pt>
                <c:pt idx="3">
                  <c:v>0.99402884561423099</c:v>
                </c:pt>
                <c:pt idx="4">
                  <c:v>0.99929288961221097</c:v>
                </c:pt>
                <c:pt idx="5">
                  <c:v>0.99929288961221097</c:v>
                </c:pt>
                <c:pt idx="6">
                  <c:v>1</c:v>
                </c:pt>
                <c:pt idx="7">
                  <c:v>1</c:v>
                </c:pt>
              </c:numCache>
            </c:numRef>
          </c:val>
          <c:smooth val="0"/>
          <c:extLst>
            <c:ext xmlns:c16="http://schemas.microsoft.com/office/drawing/2014/chart" uri="{C3380CC4-5D6E-409C-BE32-E72D297353CC}">
              <c16:uniqueId val="{00000008-C4F1-482C-A0D9-756BD18BDA39}"/>
            </c:ext>
          </c:extLst>
        </c:ser>
        <c:ser>
          <c:idx val="7"/>
          <c:order val="7"/>
          <c:tx>
            <c:v>OT Khare P (Mu*-based)</c:v>
          </c:tx>
          <c:spPr>
            <a:ln w="22225" cap="rnd">
              <a:solidFill>
                <a:schemeClr val="accent1"/>
              </a:solidFill>
              <a:prstDash val="dash"/>
              <a:round/>
            </a:ln>
            <a:effectLst/>
          </c:spPr>
          <c:marker>
            <c:symbol val="none"/>
          </c:marker>
          <c:val>
            <c:numRef>
              <c:f>Correlations!$Q$17:$Q$24</c:f>
              <c:numCache>
                <c:formatCode>General</c:formatCode>
                <c:ptCount val="8"/>
                <c:pt idx="0">
                  <c:v>0.92243621219368999</c:v>
                </c:pt>
                <c:pt idx="1">
                  <c:v>0.95116191028481301</c:v>
                </c:pt>
                <c:pt idx="2">
                  <c:v>0.95332065336002103</c:v>
                </c:pt>
                <c:pt idx="3">
                  <c:v>0.97066076873535201</c:v>
                </c:pt>
                <c:pt idx="4">
                  <c:v>0.96784589438596402</c:v>
                </c:pt>
                <c:pt idx="5">
                  <c:v>0.987651838549363</c:v>
                </c:pt>
                <c:pt idx="6">
                  <c:v>0.991175460416855</c:v>
                </c:pt>
                <c:pt idx="7">
                  <c:v>0.996312094188742</c:v>
                </c:pt>
              </c:numCache>
            </c:numRef>
          </c:val>
          <c:smooth val="0"/>
          <c:extLst>
            <c:ext xmlns:c16="http://schemas.microsoft.com/office/drawing/2014/chart" uri="{C3380CC4-5D6E-409C-BE32-E72D297353CC}">
              <c16:uniqueId val="{00000009-C4F1-482C-A0D9-756BD18BDA39}"/>
            </c:ext>
          </c:extLst>
        </c:ser>
        <c:ser>
          <c:idx val="9"/>
          <c:order val="9"/>
          <c:tx>
            <c:v>Sobol winding P (Xi-based)</c:v>
          </c:tx>
          <c:spPr>
            <a:ln w="22225" cap="rnd">
              <a:solidFill>
                <a:srgbClr val="92D050"/>
              </a:solidFill>
              <a:prstDash val="dash"/>
              <a:round/>
            </a:ln>
            <a:effectLst/>
          </c:spPr>
          <c:marker>
            <c:symbol val="none"/>
          </c:marker>
          <c:val>
            <c:numRef>
              <c:f>Correlations!$K$6:$K$13</c:f>
              <c:numCache>
                <c:formatCode>General</c:formatCode>
                <c:ptCount val="8"/>
                <c:pt idx="0">
                  <c:v>0.98357605133453896</c:v>
                </c:pt>
                <c:pt idx="1">
                  <c:v>0.99060095786822799</c:v>
                </c:pt>
                <c:pt idx="2">
                  <c:v>0.99642130835909903</c:v>
                </c:pt>
                <c:pt idx="3">
                  <c:v>0.99854425408227498</c:v>
                </c:pt>
                <c:pt idx="4">
                  <c:v>0.99860197737923795</c:v>
                </c:pt>
                <c:pt idx="5">
                  <c:v>0.99917744301828704</c:v>
                </c:pt>
                <c:pt idx="6">
                  <c:v>0.99920897704162703</c:v>
                </c:pt>
                <c:pt idx="7">
                  <c:v>0.999231781307094</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A-C4F1-482C-A0D9-756BD18BDA39}"/>
            </c:ext>
          </c:extLst>
        </c:ser>
        <c:ser>
          <c:idx val="11"/>
          <c:order val="11"/>
          <c:tx>
            <c:v>Sobol winding P (Mu*-based)</c:v>
          </c:tx>
          <c:spPr>
            <a:ln w="22225" cap="rnd">
              <a:solidFill>
                <a:srgbClr val="00B050"/>
              </a:solidFill>
              <a:prstDash val="dash"/>
              <a:round/>
            </a:ln>
            <a:effectLst/>
          </c:spPr>
          <c:marker>
            <c:symbol val="none"/>
          </c:marker>
          <c:val>
            <c:numRef>
              <c:f>Correlations!$K$17:$K$24</c:f>
              <c:numCache>
                <c:formatCode>General</c:formatCode>
                <c:ptCount val="8"/>
                <c:pt idx="0">
                  <c:v>0.98357605133453896</c:v>
                </c:pt>
                <c:pt idx="1">
                  <c:v>0.99162597753245296</c:v>
                </c:pt>
                <c:pt idx="2">
                  <c:v>0.99712134719761303</c:v>
                </c:pt>
                <c:pt idx="3">
                  <c:v>0.99724219198875397</c:v>
                </c:pt>
                <c:pt idx="4">
                  <c:v>0.99808027413221301</c:v>
                </c:pt>
                <c:pt idx="5">
                  <c:v>0.99843522831434595</c:v>
                </c:pt>
                <c:pt idx="6">
                  <c:v>0.99890682052419499</c:v>
                </c:pt>
                <c:pt idx="7">
                  <c:v>0.99902226711812003</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B-C4F1-482C-A0D9-756BD18BDA39}"/>
            </c:ext>
          </c:extLst>
        </c:ser>
        <c:ser>
          <c:idx val="13"/>
          <c:order val="13"/>
          <c:tx>
            <c:v>Rd radial P (Xi-based)</c:v>
          </c:tx>
          <c:spPr>
            <a:ln w="22225" cap="rnd">
              <a:solidFill>
                <a:srgbClr val="BC14A8"/>
              </a:solidFill>
              <a:prstDash val="dash"/>
              <a:round/>
            </a:ln>
            <a:effectLst/>
          </c:spPr>
          <c:marker>
            <c:symbol val="none"/>
          </c:marker>
          <c:val>
            <c:numRef>
              <c:f>Correlations!$O$6:$O$13</c:f>
              <c:numCache>
                <c:formatCode>General</c:formatCode>
                <c:ptCount val="8"/>
                <c:pt idx="0">
                  <c:v>0.95208703880377299</c:v>
                </c:pt>
                <c:pt idx="1">
                  <c:v>0.98532058476906603</c:v>
                </c:pt>
                <c:pt idx="2">
                  <c:v>0.99019553544148098</c:v>
                </c:pt>
                <c:pt idx="3">
                  <c:v>0.99829457231758101</c:v>
                </c:pt>
                <c:pt idx="4">
                  <c:v>0.99808878119218203</c:v>
                </c:pt>
                <c:pt idx="5">
                  <c:v>0.99894369929725402</c:v>
                </c:pt>
                <c:pt idx="6">
                  <c:v>0.99919686227559801</c:v>
                </c:pt>
                <c:pt idx="7">
                  <c:v>0.99909210518111102</c:v>
                </c:pt>
              </c:numCache>
            </c:numRef>
          </c:val>
          <c:smooth val="0"/>
          <c:extLst>
            <c:ext xmlns:c16="http://schemas.microsoft.com/office/drawing/2014/chart" uri="{C3380CC4-5D6E-409C-BE32-E72D297353CC}">
              <c16:uniqueId val="{0000000E-C4F1-482C-A0D9-756BD18BDA39}"/>
            </c:ext>
          </c:extLst>
        </c:ser>
        <c:ser>
          <c:idx val="15"/>
          <c:order val="15"/>
          <c:tx>
            <c:v>Rd radial P (Mu*-based)</c:v>
          </c:tx>
          <c:spPr>
            <a:ln w="22225" cap="rnd">
              <a:solidFill>
                <a:srgbClr val="7030A0"/>
              </a:solidFill>
              <a:prstDash val="dash"/>
              <a:round/>
            </a:ln>
            <a:effectLst/>
          </c:spPr>
          <c:marker>
            <c:symbol val="none"/>
          </c:marker>
          <c:val>
            <c:numRef>
              <c:f>Correlations!$O$17:$O$24</c:f>
              <c:numCache>
                <c:formatCode>General</c:formatCode>
                <c:ptCount val="8"/>
                <c:pt idx="0">
                  <c:v>0.95208703880377299</c:v>
                </c:pt>
                <c:pt idx="1">
                  <c:v>0.98663901827637102</c:v>
                </c:pt>
                <c:pt idx="2">
                  <c:v>0.99485241854378703</c:v>
                </c:pt>
                <c:pt idx="3">
                  <c:v>0.99756863371272098</c:v>
                </c:pt>
                <c:pt idx="4">
                  <c:v>0.99831298319877904</c:v>
                </c:pt>
                <c:pt idx="5">
                  <c:v>0.99895989745206804</c:v>
                </c:pt>
                <c:pt idx="6">
                  <c:v>0.99913913897863604</c:v>
                </c:pt>
                <c:pt idx="7">
                  <c:v>0.99919686227559801</c:v>
                </c:pt>
              </c:numCache>
            </c:numRef>
          </c:val>
          <c:smooth val="0"/>
          <c:extLst>
            <c:ext xmlns:c16="http://schemas.microsoft.com/office/drawing/2014/chart" uri="{C3380CC4-5D6E-409C-BE32-E72D297353CC}">
              <c16:uniqueId val="{00000010-C4F1-482C-A0D9-756BD18BDA39}"/>
            </c:ext>
          </c:extLst>
        </c:ser>
        <c:ser>
          <c:idx val="17"/>
          <c:order val="17"/>
          <c:tx>
            <c:v>Sobol rad base P (Xi-based)</c:v>
          </c:tx>
          <c:spPr>
            <a:ln w="22225" cap="rnd">
              <a:solidFill>
                <a:srgbClr val="FF0000"/>
              </a:solidFill>
              <a:prstDash val="dash"/>
              <a:round/>
            </a:ln>
            <a:effectLst/>
          </c:spPr>
          <c:marker>
            <c:symbol val="none"/>
          </c:marker>
          <c:val>
            <c:numRef>
              <c:f>Correlations!$M$6:$M$13</c:f>
              <c:numCache>
                <c:formatCode>General</c:formatCode>
                <c:ptCount val="8"/>
                <c:pt idx="0">
                  <c:v>0.95272029365836497</c:v>
                </c:pt>
                <c:pt idx="1">
                  <c:v>0.98974853843364896</c:v>
                </c:pt>
                <c:pt idx="2">
                  <c:v>0.993748790973074</c:v>
                </c:pt>
                <c:pt idx="3">
                  <c:v>0.99632894262143901</c:v>
                </c:pt>
                <c:pt idx="4">
                  <c:v>0.99968572871653805</c:v>
                </c:pt>
                <c:pt idx="5">
                  <c:v>1</c:v>
                </c:pt>
                <c:pt idx="6">
                  <c:v>1</c:v>
                </c:pt>
                <c:pt idx="7">
                  <c:v>1</c:v>
                </c:pt>
              </c:numCache>
            </c:numRef>
          </c:val>
          <c:smooth val="0"/>
          <c:extLst>
            <c:ext xmlns:c16="http://schemas.microsoft.com/office/drawing/2014/chart" uri="{C3380CC4-5D6E-409C-BE32-E72D297353CC}">
              <c16:uniqueId val="{00000002-FE2E-45FA-9D5A-11DCB64AF98A}"/>
            </c:ext>
          </c:extLst>
        </c:ser>
        <c:ser>
          <c:idx val="19"/>
          <c:order val="19"/>
          <c:tx>
            <c:v>Sobol rad base P (Mu*-based)</c:v>
          </c:tx>
          <c:spPr>
            <a:ln w="22225" cap="rnd">
              <a:solidFill>
                <a:srgbClr val="C00000"/>
              </a:solidFill>
              <a:prstDash val="dash"/>
              <a:round/>
            </a:ln>
            <a:effectLst/>
          </c:spPr>
          <c:marker>
            <c:symbol val="none"/>
          </c:marker>
          <c:val>
            <c:numRef>
              <c:f>Correlations!$M$17:$M$24</c:f>
              <c:numCache>
                <c:formatCode>General</c:formatCode>
                <c:ptCount val="8"/>
                <c:pt idx="0">
                  <c:v>0.95523446392605704</c:v>
                </c:pt>
                <c:pt idx="1">
                  <c:v>0.98180705720752803</c:v>
                </c:pt>
                <c:pt idx="2">
                  <c:v>0.979906019702528</c:v>
                </c:pt>
                <c:pt idx="3">
                  <c:v>0.98759482254094699</c:v>
                </c:pt>
                <c:pt idx="4">
                  <c:v>0.99356371387060505</c:v>
                </c:pt>
                <c:pt idx="5">
                  <c:v>0.99520708900878896</c:v>
                </c:pt>
                <c:pt idx="6">
                  <c:v>0.99753739944076103</c:v>
                </c:pt>
                <c:pt idx="7">
                  <c:v>0.99895232884107099</c:v>
                </c:pt>
              </c:numCache>
            </c:numRef>
          </c:val>
          <c:smooth val="0"/>
          <c:extLst>
            <c:ext xmlns:c16="http://schemas.microsoft.com/office/drawing/2014/chart" uri="{C3380CC4-5D6E-409C-BE32-E72D297353CC}">
              <c16:uniqueId val="{00000004-FE2E-45FA-9D5A-11DCB64AF98A}"/>
            </c:ext>
          </c:extLst>
        </c:ser>
        <c:dLbls>
          <c:showLegendKey val="0"/>
          <c:showVal val="0"/>
          <c:showCatName val="0"/>
          <c:showSerName val="0"/>
          <c:showPercent val="0"/>
          <c:showBubbleSize val="0"/>
        </c:dLbls>
        <c:marker val="1"/>
        <c:smooth val="0"/>
        <c:axId val="1252408975"/>
        <c:axId val="1252407727"/>
        <c:extLst/>
      </c:lineChart>
      <c:catAx>
        <c:axId val="69247417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number</a:t>
                </a:r>
                <a:r>
                  <a:rPr lang="en-GB" baseline="0"/>
                  <a:t> of trajectories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6510224"/>
        <c:crosses val="autoZero"/>
        <c:auto val="1"/>
        <c:lblAlgn val="ctr"/>
        <c:lblOffset val="100"/>
        <c:noMultiLvlLbl val="0"/>
      </c:catAx>
      <c:valAx>
        <c:axId val="876510224"/>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Kendall correlation </a:t>
                </a:r>
                <a:r>
                  <a:rPr lang="en-GB" baseline="0"/>
                  <a:t>(solid)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474176"/>
        <c:crosses val="autoZero"/>
        <c:crossBetween val="between"/>
      </c:valAx>
      <c:valAx>
        <c:axId val="1252407727"/>
        <c:scaling>
          <c:orientation val="minMax"/>
          <c:max val="1"/>
          <c:min val="0"/>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Pearson</a:t>
                </a:r>
                <a:r>
                  <a:rPr lang="en-GB" baseline="0"/>
                  <a:t> correlation (dotted)</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2408975"/>
        <c:crosses val="max"/>
        <c:crossBetween val="between"/>
      </c:valAx>
      <c:catAx>
        <c:axId val="1252408975"/>
        <c:scaling>
          <c:orientation val="minMax"/>
        </c:scaling>
        <c:delete val="1"/>
        <c:axPos val="b"/>
        <c:numFmt formatCode="General" sourceLinked="1"/>
        <c:majorTickMark val="out"/>
        <c:minorTickMark val="none"/>
        <c:tickLblPos val="nextTo"/>
        <c:crossAx val="1252407727"/>
        <c:crosses val="autoZero"/>
        <c:auto val="1"/>
        <c:lblAlgn val="ctr"/>
        <c:lblOffset val="100"/>
        <c:noMultiLvlLbl val="0"/>
      </c:catAx>
      <c:spPr>
        <a:noFill/>
        <a:ln>
          <a:noFill/>
        </a:ln>
        <a:effectLst/>
      </c:spPr>
    </c:plotArea>
    <c:legend>
      <c:legendPos val="b"/>
      <c:layout>
        <c:manualLayout>
          <c:xMode val="edge"/>
          <c:yMode val="edge"/>
          <c:x val="7.3977428799053752E-2"/>
          <c:y val="0.67866414698162725"/>
          <c:w val="0.8594937364672991"/>
          <c:h val="0.3053358530183726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6dim-function rank estimation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78005542603264"/>
          <c:y val="9.8316766070245198E-2"/>
          <c:w val="0.76439889147934725"/>
          <c:h val="0.47516434203179869"/>
        </c:manualLayout>
      </c:layout>
      <c:lineChart>
        <c:grouping val="standard"/>
        <c:varyColors val="0"/>
        <c:ser>
          <c:idx val="0"/>
          <c:order val="0"/>
          <c:tx>
            <c:v>Sobol radial K (Xi-based)</c:v>
          </c:tx>
          <c:spPr>
            <a:ln w="22225" cap="rnd">
              <a:solidFill>
                <a:schemeClr val="accent2"/>
              </a:solidFill>
              <a:round/>
            </a:ln>
            <a:effectLst/>
          </c:spPr>
          <c:marker>
            <c:symbol val="none"/>
          </c:marker>
          <c:cat>
            <c:numRef>
              <c:f>Correlations!$U$17:$U$24</c:f>
              <c:numCache>
                <c:formatCode>General</c:formatCode>
                <c:ptCount val="8"/>
                <c:pt idx="0">
                  <c:v>2</c:v>
                </c:pt>
                <c:pt idx="1">
                  <c:v>4</c:v>
                </c:pt>
                <c:pt idx="2">
                  <c:v>6</c:v>
                </c:pt>
                <c:pt idx="3">
                  <c:v>10</c:v>
                </c:pt>
                <c:pt idx="4">
                  <c:v>15</c:v>
                </c:pt>
                <c:pt idx="5">
                  <c:v>25</c:v>
                </c:pt>
                <c:pt idx="6">
                  <c:v>40</c:v>
                </c:pt>
                <c:pt idx="7">
                  <c:v>100</c:v>
                </c:pt>
              </c:numCache>
            </c:numRef>
          </c:cat>
          <c:val>
            <c:numRef>
              <c:f>Correlations!$AI$6:$AI$13</c:f>
              <c:numCache>
                <c:formatCode>General</c:formatCode>
                <c:ptCount val="8"/>
                <c:pt idx="0">
                  <c:v>0.789333333333333</c:v>
                </c:pt>
                <c:pt idx="1">
                  <c:v>0.84266666666666601</c:v>
                </c:pt>
                <c:pt idx="2">
                  <c:v>0.85866666666666702</c:v>
                </c:pt>
                <c:pt idx="3">
                  <c:v>0.88800000000000001</c:v>
                </c:pt>
                <c:pt idx="4">
                  <c:v>0.89866666666666595</c:v>
                </c:pt>
                <c:pt idx="5">
                  <c:v>0.90400000000000003</c:v>
                </c:pt>
                <c:pt idx="6">
                  <c:v>0.92266666666666597</c:v>
                </c:pt>
                <c:pt idx="7">
                  <c:v>0.94133333333333302</c:v>
                </c:pt>
              </c:numCache>
            </c:numRef>
          </c:val>
          <c:smooth val="0"/>
          <c:extLst>
            <c:ext xmlns:c16="http://schemas.microsoft.com/office/drawing/2014/chart" uri="{C3380CC4-5D6E-409C-BE32-E72D297353CC}">
              <c16:uniqueId val="{00000000-5134-4DB1-BEFE-286CB218A7CA}"/>
            </c:ext>
          </c:extLst>
        </c:ser>
        <c:ser>
          <c:idx val="2"/>
          <c:order val="2"/>
          <c:tx>
            <c:v>Sobol radial K (Mu*-based)</c:v>
          </c:tx>
          <c:spPr>
            <a:ln w="22225" cap="rnd">
              <a:solidFill>
                <a:schemeClr val="accent4"/>
              </a:solidFill>
              <a:round/>
            </a:ln>
            <a:effectLst/>
          </c:spPr>
          <c:marker>
            <c:symbol val="none"/>
          </c:marker>
          <c:val>
            <c:numRef>
              <c:f>Correlations!$AI$17:$AI$24</c:f>
              <c:numCache>
                <c:formatCode>General</c:formatCode>
                <c:ptCount val="8"/>
                <c:pt idx="0">
                  <c:v>0.789333333333333</c:v>
                </c:pt>
                <c:pt idx="1">
                  <c:v>0.86133333333333295</c:v>
                </c:pt>
                <c:pt idx="2">
                  <c:v>0.85599999999999998</c:v>
                </c:pt>
                <c:pt idx="3">
                  <c:v>0.87466666666666604</c:v>
                </c:pt>
                <c:pt idx="4">
                  <c:v>0.87466666666666604</c:v>
                </c:pt>
                <c:pt idx="5">
                  <c:v>0.88533333333333297</c:v>
                </c:pt>
                <c:pt idx="6">
                  <c:v>0.88266666666666604</c:v>
                </c:pt>
                <c:pt idx="7">
                  <c:v>0.87733333333333297</c:v>
                </c:pt>
              </c:numCache>
            </c:numRef>
          </c:val>
          <c:smooth val="0"/>
          <c:extLst>
            <c:ext xmlns:c16="http://schemas.microsoft.com/office/drawing/2014/chart" uri="{C3380CC4-5D6E-409C-BE32-E72D297353CC}">
              <c16:uniqueId val="{00000001-5134-4DB1-BEFE-286CB218A7CA}"/>
            </c:ext>
          </c:extLst>
        </c:ser>
        <c:ser>
          <c:idx val="4"/>
          <c:order val="4"/>
          <c:tx>
            <c:v>OT Khare K (Xi-based)</c:v>
          </c:tx>
          <c:spPr>
            <a:ln w="22225" cap="rnd">
              <a:solidFill>
                <a:schemeClr val="accent5">
                  <a:lumMod val="40000"/>
                  <a:lumOff val="60000"/>
                </a:schemeClr>
              </a:solidFill>
              <a:round/>
            </a:ln>
            <a:effectLst/>
          </c:spPr>
          <c:marker>
            <c:symbol val="none"/>
          </c:marker>
          <c:val>
            <c:numRef>
              <c:f>Correlations!$AQ$6:$AQ$13</c:f>
              <c:numCache>
                <c:formatCode>General</c:formatCode>
                <c:ptCount val="8"/>
                <c:pt idx="0">
                  <c:v>0.73333333333333295</c:v>
                </c:pt>
                <c:pt idx="1">
                  <c:v>0.73599999999999999</c:v>
                </c:pt>
                <c:pt idx="2">
                  <c:v>0.74666666666666703</c:v>
                </c:pt>
                <c:pt idx="3">
                  <c:v>0.71466666666666701</c:v>
                </c:pt>
                <c:pt idx="4">
                  <c:v>0.64266666666666605</c:v>
                </c:pt>
                <c:pt idx="5">
                  <c:v>0.69866666666666599</c:v>
                </c:pt>
                <c:pt idx="6">
                  <c:v>0.752</c:v>
                </c:pt>
                <c:pt idx="7">
                  <c:v>0.69866666666666599</c:v>
                </c:pt>
              </c:numCache>
            </c:numRef>
          </c:val>
          <c:smooth val="0"/>
          <c:extLst>
            <c:ext xmlns:c16="http://schemas.microsoft.com/office/drawing/2014/chart" uri="{C3380CC4-5D6E-409C-BE32-E72D297353CC}">
              <c16:uniqueId val="{00000002-5134-4DB1-BEFE-286CB218A7CA}"/>
            </c:ext>
          </c:extLst>
        </c:ser>
        <c:ser>
          <c:idx val="6"/>
          <c:order val="6"/>
          <c:tx>
            <c:v>OT Khare K (Mu*-based)</c:v>
          </c:tx>
          <c:spPr>
            <a:ln w="22225" cap="rnd">
              <a:solidFill>
                <a:schemeClr val="accent1"/>
              </a:solidFill>
              <a:round/>
            </a:ln>
            <a:effectLst/>
          </c:spPr>
          <c:marker>
            <c:symbol val="none"/>
          </c:marker>
          <c:val>
            <c:numRef>
              <c:f>Correlations!$AQ$17:$AQ$24</c:f>
              <c:numCache>
                <c:formatCode>General</c:formatCode>
                <c:ptCount val="8"/>
                <c:pt idx="0">
                  <c:v>0.73333333333333295</c:v>
                </c:pt>
                <c:pt idx="1">
                  <c:v>0.73866666666666703</c:v>
                </c:pt>
                <c:pt idx="2">
                  <c:v>0.75466666666666604</c:v>
                </c:pt>
                <c:pt idx="3">
                  <c:v>0.74666666666666703</c:v>
                </c:pt>
                <c:pt idx="4">
                  <c:v>0.76800000000000002</c:v>
                </c:pt>
                <c:pt idx="5">
                  <c:v>0.74933333333333296</c:v>
                </c:pt>
                <c:pt idx="6">
                  <c:v>0.73599999999999999</c:v>
                </c:pt>
                <c:pt idx="7">
                  <c:v>0.752</c:v>
                </c:pt>
              </c:numCache>
            </c:numRef>
          </c:val>
          <c:smooth val="0"/>
          <c:extLst>
            <c:ext xmlns:c16="http://schemas.microsoft.com/office/drawing/2014/chart" uri="{C3380CC4-5D6E-409C-BE32-E72D297353CC}">
              <c16:uniqueId val="{00000003-5134-4DB1-BEFE-286CB218A7CA}"/>
            </c:ext>
          </c:extLst>
        </c:ser>
        <c:ser>
          <c:idx val="8"/>
          <c:order val="8"/>
          <c:tx>
            <c:v>Sobol winding K (Xi-based)</c:v>
          </c:tx>
          <c:spPr>
            <a:ln w="22225" cap="rnd">
              <a:solidFill>
                <a:srgbClr val="92D050"/>
              </a:solidFill>
              <a:round/>
            </a:ln>
            <a:effectLst/>
          </c:spPr>
          <c:marker>
            <c:symbol val="none"/>
          </c:marker>
          <c:val>
            <c:numRef>
              <c:f>Correlations!$AK$6:$AK$13</c:f>
              <c:numCache>
                <c:formatCode>General</c:formatCode>
                <c:ptCount val="8"/>
                <c:pt idx="0">
                  <c:v>0.789333333333333</c:v>
                </c:pt>
                <c:pt idx="1">
                  <c:v>0.84266666666666601</c:v>
                </c:pt>
                <c:pt idx="2">
                  <c:v>0.85866666666666702</c:v>
                </c:pt>
                <c:pt idx="3">
                  <c:v>0.88800000000000001</c:v>
                </c:pt>
                <c:pt idx="4">
                  <c:v>0.89866666666666595</c:v>
                </c:pt>
                <c:pt idx="5">
                  <c:v>0.90400000000000003</c:v>
                </c:pt>
                <c:pt idx="6">
                  <c:v>0.92266666666666597</c:v>
                </c:pt>
                <c:pt idx="7">
                  <c:v>0.94133333333333302</c:v>
                </c:pt>
              </c:numCache>
            </c:numRef>
          </c:val>
          <c:smooth val="0"/>
          <c:extLst xmlns:c15="http://schemas.microsoft.com/office/drawing/2012/chart">
            <c:ext xmlns:c16="http://schemas.microsoft.com/office/drawing/2014/chart" uri="{C3380CC4-5D6E-409C-BE32-E72D297353CC}">
              <c16:uniqueId val="{00000004-5134-4DB1-BEFE-286CB218A7CA}"/>
            </c:ext>
          </c:extLst>
        </c:ser>
        <c:ser>
          <c:idx val="10"/>
          <c:order val="10"/>
          <c:tx>
            <c:v>Sobol winding K (Mu*-based)</c:v>
          </c:tx>
          <c:spPr>
            <a:ln w="22225" cap="rnd">
              <a:solidFill>
                <a:srgbClr val="00B050"/>
              </a:solidFill>
              <a:round/>
            </a:ln>
            <a:effectLst/>
          </c:spPr>
          <c:marker>
            <c:symbol val="none"/>
          </c:marker>
          <c:val>
            <c:numRef>
              <c:f>Correlations!$AK$17:$AK$24</c:f>
              <c:numCache>
                <c:formatCode>General</c:formatCode>
                <c:ptCount val="8"/>
                <c:pt idx="0">
                  <c:v>0.789333333333333</c:v>
                </c:pt>
                <c:pt idx="1">
                  <c:v>0.86133333333333295</c:v>
                </c:pt>
                <c:pt idx="2">
                  <c:v>0.85599999999999998</c:v>
                </c:pt>
                <c:pt idx="3">
                  <c:v>0.87466666666666604</c:v>
                </c:pt>
                <c:pt idx="4">
                  <c:v>0.87466666666666604</c:v>
                </c:pt>
                <c:pt idx="5">
                  <c:v>0.88533333333333297</c:v>
                </c:pt>
                <c:pt idx="6">
                  <c:v>0.88266666666666604</c:v>
                </c:pt>
                <c:pt idx="7">
                  <c:v>0.87733333333333297</c:v>
                </c:pt>
              </c:numCache>
            </c:numRef>
          </c:val>
          <c:smooth val="0"/>
          <c:extLst xmlns:c15="http://schemas.microsoft.com/office/drawing/2012/chart">
            <c:ext xmlns:c16="http://schemas.microsoft.com/office/drawing/2014/chart" uri="{C3380CC4-5D6E-409C-BE32-E72D297353CC}">
              <c16:uniqueId val="{00000005-5134-4DB1-BEFE-286CB218A7CA}"/>
            </c:ext>
          </c:extLst>
        </c:ser>
        <c:ser>
          <c:idx val="12"/>
          <c:order val="12"/>
          <c:tx>
            <c:v>Rd radial K (Xi-based)</c:v>
          </c:tx>
          <c:spPr>
            <a:ln w="22225" cap="rnd">
              <a:solidFill>
                <a:srgbClr val="BC14A8"/>
              </a:solidFill>
              <a:round/>
            </a:ln>
            <a:effectLst/>
          </c:spPr>
          <c:marker>
            <c:symbol val="none"/>
          </c:marker>
          <c:val>
            <c:numRef>
              <c:f>Correlations!$AO$6:$AO$13</c:f>
              <c:numCache>
                <c:formatCode>General</c:formatCode>
                <c:ptCount val="8"/>
                <c:pt idx="0">
                  <c:v>0.82133333333333303</c:v>
                </c:pt>
                <c:pt idx="1">
                  <c:v>0.85599999999999998</c:v>
                </c:pt>
                <c:pt idx="2">
                  <c:v>0.87733333333333297</c:v>
                </c:pt>
                <c:pt idx="3">
                  <c:v>0.89333333333333298</c:v>
                </c:pt>
                <c:pt idx="4">
                  <c:v>0.89600000000000002</c:v>
                </c:pt>
                <c:pt idx="5">
                  <c:v>0.90666666666666595</c:v>
                </c:pt>
                <c:pt idx="6">
                  <c:v>0.91466666666666596</c:v>
                </c:pt>
                <c:pt idx="7">
                  <c:v>0.93600000000000005</c:v>
                </c:pt>
              </c:numCache>
            </c:numRef>
          </c:val>
          <c:smooth val="0"/>
          <c:extLst>
            <c:ext xmlns:c16="http://schemas.microsoft.com/office/drawing/2014/chart" uri="{C3380CC4-5D6E-409C-BE32-E72D297353CC}">
              <c16:uniqueId val="{00000006-5134-4DB1-BEFE-286CB218A7CA}"/>
            </c:ext>
          </c:extLst>
        </c:ser>
        <c:ser>
          <c:idx val="14"/>
          <c:order val="14"/>
          <c:tx>
            <c:v>Rd radial K (Mu*-based) </c:v>
          </c:tx>
          <c:spPr>
            <a:ln w="22225" cap="rnd">
              <a:solidFill>
                <a:srgbClr val="7030A0"/>
              </a:solidFill>
              <a:round/>
            </a:ln>
            <a:effectLst/>
          </c:spPr>
          <c:marker>
            <c:symbol val="none"/>
          </c:marker>
          <c:val>
            <c:numRef>
              <c:f>Correlations!$AO$17:$AO$24</c:f>
              <c:numCache>
                <c:formatCode>General</c:formatCode>
                <c:ptCount val="8"/>
                <c:pt idx="0">
                  <c:v>0.82133333333333303</c:v>
                </c:pt>
                <c:pt idx="1">
                  <c:v>0.86133333333333295</c:v>
                </c:pt>
                <c:pt idx="2">
                  <c:v>0.87733333333333297</c:v>
                </c:pt>
                <c:pt idx="3">
                  <c:v>0.87733333333333297</c:v>
                </c:pt>
                <c:pt idx="4">
                  <c:v>0.86133333333333295</c:v>
                </c:pt>
                <c:pt idx="5">
                  <c:v>0.88533333333333297</c:v>
                </c:pt>
                <c:pt idx="6">
                  <c:v>0.88</c:v>
                </c:pt>
                <c:pt idx="7">
                  <c:v>0.87466666666666604</c:v>
                </c:pt>
              </c:numCache>
            </c:numRef>
          </c:val>
          <c:smooth val="0"/>
          <c:extLst>
            <c:ext xmlns:c16="http://schemas.microsoft.com/office/drawing/2014/chart" uri="{C3380CC4-5D6E-409C-BE32-E72D297353CC}">
              <c16:uniqueId val="{00000007-5134-4DB1-BEFE-286CB218A7CA}"/>
            </c:ext>
          </c:extLst>
        </c:ser>
        <c:ser>
          <c:idx val="16"/>
          <c:order val="16"/>
          <c:tx>
            <c:v>Sobol rad base K (Xi-based)</c:v>
          </c:tx>
          <c:spPr>
            <a:ln w="22225" cap="rnd">
              <a:solidFill>
                <a:srgbClr val="FF0000"/>
              </a:solidFill>
              <a:round/>
            </a:ln>
            <a:effectLst/>
          </c:spPr>
          <c:marker>
            <c:symbol val="none"/>
          </c:marker>
          <c:val>
            <c:numRef>
              <c:f>Correlations!$AM$6:$AM$13</c:f>
              <c:numCache>
                <c:formatCode>General</c:formatCode>
                <c:ptCount val="8"/>
                <c:pt idx="0">
                  <c:v>0.66400000000000003</c:v>
                </c:pt>
                <c:pt idx="1">
                  <c:v>0.73333333333333295</c:v>
                </c:pt>
                <c:pt idx="2">
                  <c:v>0.66666666666666696</c:v>
                </c:pt>
                <c:pt idx="3">
                  <c:v>0.67733333333333301</c:v>
                </c:pt>
                <c:pt idx="4">
                  <c:v>0.69640062597809005</c:v>
                </c:pt>
                <c:pt idx="5">
                  <c:v>0.68</c:v>
                </c:pt>
                <c:pt idx="6">
                  <c:v>0.73333333333333295</c:v>
                </c:pt>
                <c:pt idx="7">
                  <c:v>0.73333333333333295</c:v>
                </c:pt>
              </c:numCache>
            </c:numRef>
          </c:val>
          <c:smooth val="0"/>
          <c:extLst>
            <c:ext xmlns:c16="http://schemas.microsoft.com/office/drawing/2014/chart" uri="{C3380CC4-5D6E-409C-BE32-E72D297353CC}">
              <c16:uniqueId val="{00000011-5134-4DB1-BEFE-286CB218A7CA}"/>
            </c:ext>
          </c:extLst>
        </c:ser>
        <c:ser>
          <c:idx val="18"/>
          <c:order val="18"/>
          <c:tx>
            <c:v>Sobol rad base K (Mu*-based)</c:v>
          </c:tx>
          <c:spPr>
            <a:ln w="22225" cap="rnd">
              <a:solidFill>
                <a:srgbClr val="C00000"/>
              </a:solidFill>
              <a:round/>
            </a:ln>
            <a:effectLst/>
          </c:spPr>
          <c:marker>
            <c:symbol val="none"/>
          </c:marker>
          <c:val>
            <c:numRef>
              <c:f>Correlations!$AM$17:$AM$24</c:f>
              <c:numCache>
                <c:formatCode>General</c:formatCode>
                <c:ptCount val="8"/>
                <c:pt idx="0">
                  <c:v>0.66400000000000003</c:v>
                </c:pt>
                <c:pt idx="1">
                  <c:v>0.73333333333333295</c:v>
                </c:pt>
                <c:pt idx="2">
                  <c:v>0.76800000000000002</c:v>
                </c:pt>
                <c:pt idx="3">
                  <c:v>0.77333333333333298</c:v>
                </c:pt>
                <c:pt idx="4">
                  <c:v>0.78666666666666696</c:v>
                </c:pt>
                <c:pt idx="5">
                  <c:v>0.74933333333333296</c:v>
                </c:pt>
                <c:pt idx="6">
                  <c:v>0.73333333333333295</c:v>
                </c:pt>
                <c:pt idx="7">
                  <c:v>0.73333333333333295</c:v>
                </c:pt>
              </c:numCache>
            </c:numRef>
          </c:val>
          <c:smooth val="0"/>
          <c:extLst>
            <c:ext xmlns:c16="http://schemas.microsoft.com/office/drawing/2014/chart" uri="{C3380CC4-5D6E-409C-BE32-E72D297353CC}">
              <c16:uniqueId val="{00000013-5134-4DB1-BEFE-286CB218A7CA}"/>
            </c:ext>
          </c:extLst>
        </c:ser>
        <c:dLbls>
          <c:showLegendKey val="0"/>
          <c:showVal val="0"/>
          <c:showCatName val="0"/>
          <c:showSerName val="0"/>
          <c:showPercent val="0"/>
          <c:showBubbleSize val="0"/>
        </c:dLbls>
        <c:marker val="1"/>
        <c:smooth val="0"/>
        <c:axId val="692474176"/>
        <c:axId val="876510224"/>
      </c:lineChart>
      <c:lineChart>
        <c:grouping val="standard"/>
        <c:varyColors val="0"/>
        <c:ser>
          <c:idx val="1"/>
          <c:order val="1"/>
          <c:tx>
            <c:v>Sobol radial P (Xi-based)</c:v>
          </c:tx>
          <c:spPr>
            <a:ln w="22225" cap="rnd">
              <a:solidFill>
                <a:schemeClr val="accent2"/>
              </a:solidFill>
              <a:prstDash val="dash"/>
              <a:round/>
            </a:ln>
            <a:effectLst/>
          </c:spPr>
          <c:marker>
            <c:symbol val="none"/>
          </c:marker>
          <c:cat>
            <c:numRef>
              <c:f>Correlations!$U$17:$U$24</c:f>
              <c:numCache>
                <c:formatCode>General</c:formatCode>
                <c:ptCount val="8"/>
                <c:pt idx="0">
                  <c:v>2</c:v>
                </c:pt>
                <c:pt idx="1">
                  <c:v>4</c:v>
                </c:pt>
                <c:pt idx="2">
                  <c:v>6</c:v>
                </c:pt>
                <c:pt idx="3">
                  <c:v>10</c:v>
                </c:pt>
                <c:pt idx="4">
                  <c:v>15</c:v>
                </c:pt>
                <c:pt idx="5">
                  <c:v>25</c:v>
                </c:pt>
                <c:pt idx="6">
                  <c:v>40</c:v>
                </c:pt>
                <c:pt idx="7">
                  <c:v>100</c:v>
                </c:pt>
              </c:numCache>
            </c:numRef>
          </c:cat>
          <c:val>
            <c:numRef>
              <c:f>Correlations!$AJ$6:$AJ$13</c:f>
              <c:numCache>
                <c:formatCode>General</c:formatCode>
                <c:ptCount val="8"/>
                <c:pt idx="0">
                  <c:v>0.77621283255086004</c:v>
                </c:pt>
                <c:pt idx="1">
                  <c:v>0.84127543035993702</c:v>
                </c:pt>
                <c:pt idx="2">
                  <c:v>0.85942879499217495</c:v>
                </c:pt>
                <c:pt idx="3">
                  <c:v>0.90895931142410002</c:v>
                </c:pt>
                <c:pt idx="4">
                  <c:v>0.92120500782472603</c:v>
                </c:pt>
                <c:pt idx="5">
                  <c:v>0.91737089201877897</c:v>
                </c:pt>
                <c:pt idx="6">
                  <c:v>0.96181533646322304</c:v>
                </c:pt>
                <c:pt idx="7">
                  <c:v>0.98622848200312996</c:v>
                </c:pt>
              </c:numCache>
            </c:numRef>
          </c:val>
          <c:smooth val="0"/>
          <c:extLst>
            <c:ext xmlns:c16="http://schemas.microsoft.com/office/drawing/2014/chart" uri="{C3380CC4-5D6E-409C-BE32-E72D297353CC}">
              <c16:uniqueId val="{00000008-5134-4DB1-BEFE-286CB218A7CA}"/>
            </c:ext>
          </c:extLst>
        </c:ser>
        <c:ser>
          <c:idx val="3"/>
          <c:order val="3"/>
          <c:tx>
            <c:v>Sobol radial P (Mu*-based)</c:v>
          </c:tx>
          <c:spPr>
            <a:ln w="22225" cap="rnd">
              <a:solidFill>
                <a:schemeClr val="accent4"/>
              </a:solidFill>
              <a:prstDash val="dash"/>
              <a:round/>
            </a:ln>
            <a:effectLst/>
          </c:spPr>
          <c:marker>
            <c:symbol val="none"/>
          </c:marker>
          <c:val>
            <c:numRef>
              <c:f>Correlations!$AJ$17:$AJ$24</c:f>
              <c:numCache>
                <c:formatCode>General</c:formatCode>
                <c:ptCount val="8"/>
                <c:pt idx="0">
                  <c:v>0.77621283255086004</c:v>
                </c:pt>
                <c:pt idx="1">
                  <c:v>0.81201095461658801</c:v>
                </c:pt>
                <c:pt idx="2">
                  <c:v>0.82085289514866899</c:v>
                </c:pt>
                <c:pt idx="3">
                  <c:v>0.81533646322378595</c:v>
                </c:pt>
                <c:pt idx="4">
                  <c:v>0.79530516431924803</c:v>
                </c:pt>
                <c:pt idx="5">
                  <c:v>0.79780907668231504</c:v>
                </c:pt>
                <c:pt idx="6">
                  <c:v>0.77715179968700998</c:v>
                </c:pt>
                <c:pt idx="7">
                  <c:v>0.74585289514866904</c:v>
                </c:pt>
              </c:numCache>
            </c:numRef>
          </c:val>
          <c:smooth val="0"/>
          <c:extLst>
            <c:ext xmlns:c16="http://schemas.microsoft.com/office/drawing/2014/chart" uri="{C3380CC4-5D6E-409C-BE32-E72D297353CC}">
              <c16:uniqueId val="{00000009-5134-4DB1-BEFE-286CB218A7CA}"/>
            </c:ext>
          </c:extLst>
        </c:ser>
        <c:ser>
          <c:idx val="5"/>
          <c:order val="5"/>
          <c:tx>
            <c:v>OT Khare P (Xi-based)</c:v>
          </c:tx>
          <c:spPr>
            <a:ln w="22225" cap="rnd">
              <a:solidFill>
                <a:schemeClr val="accent5">
                  <a:lumMod val="40000"/>
                  <a:lumOff val="60000"/>
                </a:schemeClr>
              </a:solidFill>
              <a:prstDash val="dash"/>
              <a:round/>
            </a:ln>
            <a:effectLst/>
          </c:spPr>
          <c:marker>
            <c:symbol val="none"/>
          </c:marker>
          <c:val>
            <c:numRef>
              <c:f>Correlations!$AR$6:$AR$13</c:f>
              <c:numCache>
                <c:formatCode>General</c:formatCode>
                <c:ptCount val="8"/>
                <c:pt idx="0">
                  <c:v>0.68701095461658801</c:v>
                </c:pt>
                <c:pt idx="1">
                  <c:v>0.69319248826291002</c:v>
                </c:pt>
                <c:pt idx="2">
                  <c:v>0.71161971830985904</c:v>
                </c:pt>
                <c:pt idx="3">
                  <c:v>0.68603286384976503</c:v>
                </c:pt>
                <c:pt idx="4">
                  <c:v>0.64068857589984296</c:v>
                </c:pt>
                <c:pt idx="5">
                  <c:v>0.75242566510172004</c:v>
                </c:pt>
                <c:pt idx="6">
                  <c:v>0.757863849765257</c:v>
                </c:pt>
                <c:pt idx="7">
                  <c:v>0.71717527386541402</c:v>
                </c:pt>
              </c:numCache>
            </c:numRef>
          </c:val>
          <c:smooth val="0"/>
          <c:extLst>
            <c:ext xmlns:c16="http://schemas.microsoft.com/office/drawing/2014/chart" uri="{C3380CC4-5D6E-409C-BE32-E72D297353CC}">
              <c16:uniqueId val="{0000000A-5134-4DB1-BEFE-286CB218A7CA}"/>
            </c:ext>
          </c:extLst>
        </c:ser>
        <c:ser>
          <c:idx val="7"/>
          <c:order val="7"/>
          <c:tx>
            <c:v>OT Khare P (Mu*-based)</c:v>
          </c:tx>
          <c:spPr>
            <a:ln w="22225" cap="rnd">
              <a:solidFill>
                <a:schemeClr val="accent1"/>
              </a:solidFill>
              <a:prstDash val="dash"/>
              <a:round/>
            </a:ln>
            <a:effectLst/>
          </c:spPr>
          <c:marker>
            <c:symbol val="none"/>
          </c:marker>
          <c:val>
            <c:numRef>
              <c:f>Correlations!$AR$17:$AR$24</c:f>
              <c:numCache>
                <c:formatCode>General</c:formatCode>
                <c:ptCount val="8"/>
                <c:pt idx="0">
                  <c:v>0.68701095461658801</c:v>
                </c:pt>
                <c:pt idx="1">
                  <c:v>0.68826291079812196</c:v>
                </c:pt>
                <c:pt idx="2">
                  <c:v>0.69201877934272304</c:v>
                </c:pt>
                <c:pt idx="3">
                  <c:v>0.69014084507042195</c:v>
                </c:pt>
                <c:pt idx="4">
                  <c:v>0.69514866979655698</c:v>
                </c:pt>
                <c:pt idx="5">
                  <c:v>0.69076682316118898</c:v>
                </c:pt>
                <c:pt idx="6">
                  <c:v>0.68763693270735504</c:v>
                </c:pt>
                <c:pt idx="7">
                  <c:v>0.69139280125195601</c:v>
                </c:pt>
              </c:numCache>
            </c:numRef>
          </c:val>
          <c:smooth val="0"/>
          <c:extLst>
            <c:ext xmlns:c16="http://schemas.microsoft.com/office/drawing/2014/chart" uri="{C3380CC4-5D6E-409C-BE32-E72D297353CC}">
              <c16:uniqueId val="{0000000B-5134-4DB1-BEFE-286CB218A7CA}"/>
            </c:ext>
          </c:extLst>
        </c:ser>
        <c:ser>
          <c:idx val="9"/>
          <c:order val="9"/>
          <c:tx>
            <c:v>Sobol winding P (Xi-based)</c:v>
          </c:tx>
          <c:spPr>
            <a:ln w="22225" cap="rnd">
              <a:solidFill>
                <a:srgbClr val="92D050"/>
              </a:solidFill>
              <a:prstDash val="dash"/>
              <a:round/>
            </a:ln>
            <a:effectLst/>
          </c:spPr>
          <c:marker>
            <c:symbol val="none"/>
          </c:marker>
          <c:val>
            <c:numRef>
              <c:f>Correlations!$AL$6:$AL$13</c:f>
              <c:numCache>
                <c:formatCode>General</c:formatCode>
                <c:ptCount val="8"/>
                <c:pt idx="0">
                  <c:v>0.77621283255086004</c:v>
                </c:pt>
                <c:pt idx="1">
                  <c:v>0.84127543035993702</c:v>
                </c:pt>
                <c:pt idx="2">
                  <c:v>0.85942879499217495</c:v>
                </c:pt>
                <c:pt idx="3">
                  <c:v>0.90895931142410002</c:v>
                </c:pt>
                <c:pt idx="4">
                  <c:v>0.92120500782472603</c:v>
                </c:pt>
                <c:pt idx="5">
                  <c:v>0.91737089201877897</c:v>
                </c:pt>
                <c:pt idx="6">
                  <c:v>0.96181533646322304</c:v>
                </c:pt>
                <c:pt idx="7">
                  <c:v>0.98622848200312996</c:v>
                </c:pt>
              </c:numCache>
            </c:numRef>
          </c:val>
          <c:smooth val="0"/>
          <c:extLst xmlns:c15="http://schemas.microsoft.com/office/drawing/2012/chart">
            <c:ext xmlns:c16="http://schemas.microsoft.com/office/drawing/2014/chart" uri="{C3380CC4-5D6E-409C-BE32-E72D297353CC}">
              <c16:uniqueId val="{0000000C-5134-4DB1-BEFE-286CB218A7CA}"/>
            </c:ext>
          </c:extLst>
        </c:ser>
        <c:ser>
          <c:idx val="11"/>
          <c:order val="11"/>
          <c:tx>
            <c:v>Sobol winding P (Mu*-based)</c:v>
          </c:tx>
          <c:spPr>
            <a:ln w="22225" cap="rnd">
              <a:solidFill>
                <a:srgbClr val="00B050"/>
              </a:solidFill>
              <a:prstDash val="dash"/>
              <a:round/>
            </a:ln>
            <a:effectLst/>
          </c:spPr>
          <c:marker>
            <c:symbol val="none"/>
          </c:marker>
          <c:val>
            <c:numRef>
              <c:f>Correlations!$AL$17:$AL$24</c:f>
              <c:numCache>
                <c:formatCode>General</c:formatCode>
                <c:ptCount val="8"/>
                <c:pt idx="0">
                  <c:v>0.77621283255086004</c:v>
                </c:pt>
                <c:pt idx="1">
                  <c:v>0.81201095461658801</c:v>
                </c:pt>
                <c:pt idx="2">
                  <c:v>0.82085289514866899</c:v>
                </c:pt>
                <c:pt idx="3">
                  <c:v>0.81533646322378595</c:v>
                </c:pt>
                <c:pt idx="4">
                  <c:v>0.79530516431924803</c:v>
                </c:pt>
                <c:pt idx="5">
                  <c:v>0.79780907668231504</c:v>
                </c:pt>
                <c:pt idx="6">
                  <c:v>0.77715179968700998</c:v>
                </c:pt>
                <c:pt idx="7">
                  <c:v>0.74585289514866904</c:v>
                </c:pt>
              </c:numCache>
            </c:numRef>
          </c:val>
          <c:smooth val="0"/>
          <c:extLst xmlns:c15="http://schemas.microsoft.com/office/drawing/2012/chart">
            <c:ext xmlns:c16="http://schemas.microsoft.com/office/drawing/2014/chart" uri="{C3380CC4-5D6E-409C-BE32-E72D297353CC}">
              <c16:uniqueId val="{0000000D-5134-4DB1-BEFE-286CB218A7CA}"/>
            </c:ext>
          </c:extLst>
        </c:ser>
        <c:ser>
          <c:idx val="13"/>
          <c:order val="13"/>
          <c:tx>
            <c:v>Rd radial P (Xi-based)</c:v>
          </c:tx>
          <c:spPr>
            <a:ln w="22225" cap="rnd">
              <a:solidFill>
                <a:srgbClr val="BC14A8"/>
              </a:solidFill>
              <a:prstDash val="dash"/>
              <a:round/>
            </a:ln>
            <a:effectLst/>
          </c:spPr>
          <c:marker>
            <c:symbol val="none"/>
          </c:marker>
          <c:val>
            <c:numRef>
              <c:f>Correlations!$AP$6:$AP$13</c:f>
              <c:numCache>
                <c:formatCode>General</c:formatCode>
                <c:ptCount val="8"/>
                <c:pt idx="0">
                  <c:v>0.78591549295774599</c:v>
                </c:pt>
                <c:pt idx="1">
                  <c:v>0.88188575899843502</c:v>
                </c:pt>
                <c:pt idx="2">
                  <c:v>0.90845070422535201</c:v>
                </c:pt>
                <c:pt idx="3">
                  <c:v>0.96349765258215903</c:v>
                </c:pt>
                <c:pt idx="4">
                  <c:v>0.95383411580594701</c:v>
                </c:pt>
                <c:pt idx="5">
                  <c:v>0.96607981220657302</c:v>
                </c:pt>
                <c:pt idx="6">
                  <c:v>0.98270735524256603</c:v>
                </c:pt>
                <c:pt idx="7">
                  <c:v>0.98497652582159601</c:v>
                </c:pt>
              </c:numCache>
            </c:numRef>
          </c:val>
          <c:smooth val="0"/>
          <c:extLst>
            <c:ext xmlns:c16="http://schemas.microsoft.com/office/drawing/2014/chart" uri="{C3380CC4-5D6E-409C-BE32-E72D297353CC}">
              <c16:uniqueId val="{0000000E-5134-4DB1-BEFE-286CB218A7CA}"/>
            </c:ext>
          </c:extLst>
        </c:ser>
        <c:ser>
          <c:idx val="15"/>
          <c:order val="15"/>
          <c:tx>
            <c:v>Rd radial P (Mu*-based)</c:v>
          </c:tx>
          <c:spPr>
            <a:ln w="22225" cap="rnd">
              <a:solidFill>
                <a:srgbClr val="7030A0"/>
              </a:solidFill>
              <a:prstDash val="dash"/>
              <a:round/>
            </a:ln>
            <a:effectLst/>
          </c:spPr>
          <c:marker>
            <c:symbol val="none"/>
          </c:marker>
          <c:val>
            <c:numRef>
              <c:f>Correlations!$AP$17:$AP$24</c:f>
              <c:numCache>
                <c:formatCode>General</c:formatCode>
                <c:ptCount val="8"/>
                <c:pt idx="0">
                  <c:v>0.78591549295774599</c:v>
                </c:pt>
                <c:pt idx="1">
                  <c:v>0.82292644757433397</c:v>
                </c:pt>
                <c:pt idx="2">
                  <c:v>0.82124413145539799</c:v>
                </c:pt>
                <c:pt idx="3">
                  <c:v>0.80093896713614998</c:v>
                </c:pt>
                <c:pt idx="4">
                  <c:v>0.76212832550860599</c:v>
                </c:pt>
                <c:pt idx="5">
                  <c:v>0.79780907668231504</c:v>
                </c:pt>
                <c:pt idx="6">
                  <c:v>0.76150234741783895</c:v>
                </c:pt>
                <c:pt idx="7">
                  <c:v>0.73521126760563305</c:v>
                </c:pt>
              </c:numCache>
            </c:numRef>
          </c:val>
          <c:smooth val="0"/>
          <c:extLst>
            <c:ext xmlns:c16="http://schemas.microsoft.com/office/drawing/2014/chart" uri="{C3380CC4-5D6E-409C-BE32-E72D297353CC}">
              <c16:uniqueId val="{0000000F-5134-4DB1-BEFE-286CB218A7CA}"/>
            </c:ext>
          </c:extLst>
        </c:ser>
        <c:ser>
          <c:idx val="17"/>
          <c:order val="17"/>
          <c:tx>
            <c:v>Sobol rad base P (Xi-based)</c:v>
          </c:tx>
          <c:spPr>
            <a:ln w="22225" cap="rnd">
              <a:solidFill>
                <a:srgbClr val="FF0000"/>
              </a:solidFill>
              <a:prstDash val="dash"/>
              <a:round/>
            </a:ln>
            <a:effectLst/>
          </c:spPr>
          <c:marker>
            <c:symbol val="none"/>
          </c:marker>
          <c:val>
            <c:numRef>
              <c:f>Correlations!$AN$6:$AN$13</c:f>
              <c:numCache>
                <c:formatCode>General</c:formatCode>
                <c:ptCount val="8"/>
                <c:pt idx="0">
                  <c:v>0.68712832550860603</c:v>
                </c:pt>
                <c:pt idx="1">
                  <c:v>0.68701095461658801</c:v>
                </c:pt>
                <c:pt idx="2">
                  <c:v>0.69397496087636901</c:v>
                </c:pt>
                <c:pt idx="3">
                  <c:v>0.70438184663536696</c:v>
                </c:pt>
                <c:pt idx="4">
                  <c:v>0.75305164319248796</c:v>
                </c:pt>
                <c:pt idx="5">
                  <c:v>0.71631455399060995</c:v>
                </c:pt>
                <c:pt idx="6">
                  <c:v>0.68701095461658801</c:v>
                </c:pt>
                <c:pt idx="7">
                  <c:v>0.68701095461658801</c:v>
                </c:pt>
              </c:numCache>
            </c:numRef>
          </c:val>
          <c:smooth val="0"/>
          <c:extLst>
            <c:ext xmlns:c16="http://schemas.microsoft.com/office/drawing/2014/chart" uri="{C3380CC4-5D6E-409C-BE32-E72D297353CC}">
              <c16:uniqueId val="{00000012-5134-4DB1-BEFE-286CB218A7CA}"/>
            </c:ext>
          </c:extLst>
        </c:ser>
        <c:ser>
          <c:idx val="19"/>
          <c:order val="19"/>
          <c:tx>
            <c:v>Sobol rad base P (Mu*-based)</c:v>
          </c:tx>
          <c:spPr>
            <a:ln w="22225" cap="rnd">
              <a:solidFill>
                <a:srgbClr val="C00000"/>
              </a:solidFill>
              <a:prstDash val="dash"/>
              <a:round/>
            </a:ln>
            <a:effectLst/>
          </c:spPr>
          <c:marker>
            <c:symbol val="none"/>
          </c:marker>
          <c:val>
            <c:numRef>
              <c:f>Correlations!$AN$17:$AN$24</c:f>
              <c:numCache>
                <c:formatCode>General</c:formatCode>
                <c:ptCount val="8"/>
                <c:pt idx="0">
                  <c:v>0.68712832550860603</c:v>
                </c:pt>
                <c:pt idx="1">
                  <c:v>0.68701095461658801</c:v>
                </c:pt>
                <c:pt idx="2">
                  <c:v>0.69514866979655698</c:v>
                </c:pt>
                <c:pt idx="3">
                  <c:v>0.69640062597809005</c:v>
                </c:pt>
                <c:pt idx="4">
                  <c:v>0.69953051643192399</c:v>
                </c:pt>
                <c:pt idx="5">
                  <c:v>0.69076682316118898</c:v>
                </c:pt>
                <c:pt idx="6">
                  <c:v>0.68701095461658801</c:v>
                </c:pt>
                <c:pt idx="7">
                  <c:v>0.68701095461658801</c:v>
                </c:pt>
              </c:numCache>
            </c:numRef>
          </c:val>
          <c:smooth val="0"/>
          <c:extLst>
            <c:ext xmlns:c16="http://schemas.microsoft.com/office/drawing/2014/chart" uri="{C3380CC4-5D6E-409C-BE32-E72D297353CC}">
              <c16:uniqueId val="{00000014-5134-4DB1-BEFE-286CB218A7CA}"/>
            </c:ext>
          </c:extLst>
        </c:ser>
        <c:dLbls>
          <c:showLegendKey val="0"/>
          <c:showVal val="0"/>
          <c:showCatName val="0"/>
          <c:showSerName val="0"/>
          <c:showPercent val="0"/>
          <c:showBubbleSize val="0"/>
        </c:dLbls>
        <c:marker val="1"/>
        <c:smooth val="0"/>
        <c:axId val="1252408975"/>
        <c:axId val="1252407727"/>
        <c:extLst/>
      </c:lineChart>
      <c:catAx>
        <c:axId val="69247417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number</a:t>
                </a:r>
                <a:r>
                  <a:rPr lang="en-GB" baseline="0"/>
                  <a:t> of trajectories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6510224"/>
        <c:crosses val="autoZero"/>
        <c:auto val="1"/>
        <c:lblAlgn val="ctr"/>
        <c:lblOffset val="100"/>
        <c:noMultiLvlLbl val="0"/>
      </c:catAx>
      <c:valAx>
        <c:axId val="876510224"/>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Kendall correlation </a:t>
                </a:r>
                <a:r>
                  <a:rPr lang="en-GB" baseline="0"/>
                  <a:t>(solid)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474176"/>
        <c:crosses val="autoZero"/>
        <c:crossBetween val="between"/>
      </c:valAx>
      <c:valAx>
        <c:axId val="1252407727"/>
        <c:scaling>
          <c:orientation val="minMax"/>
          <c:max val="1"/>
          <c:min val="0"/>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Pearson</a:t>
                </a:r>
                <a:r>
                  <a:rPr lang="en-GB" baseline="0"/>
                  <a:t> correlation (dotted)</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2408975"/>
        <c:crosses val="max"/>
        <c:crossBetween val="between"/>
      </c:valAx>
      <c:catAx>
        <c:axId val="1252408975"/>
        <c:scaling>
          <c:orientation val="minMax"/>
        </c:scaling>
        <c:delete val="1"/>
        <c:axPos val="b"/>
        <c:numFmt formatCode="General" sourceLinked="1"/>
        <c:majorTickMark val="out"/>
        <c:minorTickMark val="none"/>
        <c:tickLblPos val="nextTo"/>
        <c:crossAx val="1252407727"/>
        <c:crosses val="autoZero"/>
        <c:auto val="1"/>
        <c:lblAlgn val="ctr"/>
        <c:lblOffset val="100"/>
        <c:noMultiLvlLbl val="0"/>
      </c:catAx>
      <c:spPr>
        <a:noFill/>
        <a:ln>
          <a:noFill/>
        </a:ln>
        <a:effectLst/>
      </c:spPr>
    </c:plotArea>
    <c:legend>
      <c:legendPos val="b"/>
      <c:layout>
        <c:manualLayout>
          <c:xMode val="edge"/>
          <c:yMode val="edge"/>
          <c:x val="7.1494498941822221E-2"/>
          <c:y val="0.68323142509770762"/>
          <c:w val="0.86445959618176216"/>
          <c:h val="0.3008640023376799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K-function rank estimation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78005542603264"/>
          <c:y val="9.8906666666666671E-2"/>
          <c:w val="0.76439889147934725"/>
          <c:h val="0.47734866141732285"/>
        </c:manualLayout>
      </c:layout>
      <c:lineChart>
        <c:grouping val="standard"/>
        <c:varyColors val="0"/>
        <c:ser>
          <c:idx val="0"/>
          <c:order val="0"/>
          <c:tx>
            <c:v>Sobol radial K (Xi-based)</c:v>
          </c:tx>
          <c:spPr>
            <a:ln w="22225" cap="rnd">
              <a:solidFill>
                <a:schemeClr val="accent2"/>
              </a:solidFill>
              <a:round/>
            </a:ln>
            <a:effectLst/>
          </c:spPr>
          <c:marker>
            <c:symbol val="none"/>
          </c:marker>
          <c:cat>
            <c:numRef>
              <c:f>Correlations!$U$17:$U$24</c:f>
              <c:numCache>
                <c:formatCode>General</c:formatCode>
                <c:ptCount val="8"/>
                <c:pt idx="0">
                  <c:v>2</c:v>
                </c:pt>
                <c:pt idx="1">
                  <c:v>4</c:v>
                </c:pt>
                <c:pt idx="2">
                  <c:v>6</c:v>
                </c:pt>
                <c:pt idx="3">
                  <c:v>10</c:v>
                </c:pt>
                <c:pt idx="4">
                  <c:v>15</c:v>
                </c:pt>
                <c:pt idx="5">
                  <c:v>25</c:v>
                </c:pt>
                <c:pt idx="6">
                  <c:v>40</c:v>
                </c:pt>
                <c:pt idx="7">
                  <c:v>100</c:v>
                </c:pt>
              </c:numCache>
            </c:numRef>
          </c:cat>
          <c:val>
            <c:numRef>
              <c:f>Correlations!$H$58:$H$65</c:f>
              <c:numCache>
                <c:formatCode>General</c:formatCode>
                <c:ptCount val="8"/>
                <c:pt idx="0">
                  <c:v>0.98507755102040795</c:v>
                </c:pt>
                <c:pt idx="1">
                  <c:v>0.99066122448979599</c:v>
                </c:pt>
                <c:pt idx="2">
                  <c:v>0.99255510204081598</c:v>
                </c:pt>
                <c:pt idx="3">
                  <c:v>0.99516734693877595</c:v>
                </c:pt>
                <c:pt idx="4">
                  <c:v>0.99595102040816297</c:v>
                </c:pt>
                <c:pt idx="5">
                  <c:v>0.99784489795918296</c:v>
                </c:pt>
                <c:pt idx="6">
                  <c:v>0.99957551020408097</c:v>
                </c:pt>
                <c:pt idx="7">
                  <c:v>0.99990204081632605</c:v>
                </c:pt>
              </c:numCache>
            </c:numRef>
          </c:val>
          <c:smooth val="0"/>
          <c:extLst>
            <c:ext xmlns:c16="http://schemas.microsoft.com/office/drawing/2014/chart" uri="{C3380CC4-5D6E-409C-BE32-E72D297353CC}">
              <c16:uniqueId val="{00000000-DB8E-45B9-BBA6-9AF54B58C80D}"/>
            </c:ext>
          </c:extLst>
        </c:ser>
        <c:ser>
          <c:idx val="2"/>
          <c:order val="2"/>
          <c:tx>
            <c:v>Sobol radial K (Mu*-based)</c:v>
          </c:tx>
          <c:spPr>
            <a:ln w="22225" cap="rnd">
              <a:solidFill>
                <a:schemeClr val="accent4"/>
              </a:solidFill>
              <a:round/>
            </a:ln>
            <a:effectLst/>
          </c:spPr>
          <c:marker>
            <c:symbol val="none"/>
          </c:marker>
          <c:val>
            <c:numRef>
              <c:f>Correlations!$H$69:$H$76</c:f>
              <c:numCache>
                <c:formatCode>General</c:formatCode>
                <c:ptCount val="8"/>
                <c:pt idx="0">
                  <c:v>0.98507755102040795</c:v>
                </c:pt>
                <c:pt idx="1">
                  <c:v>0.98759183673469397</c:v>
                </c:pt>
                <c:pt idx="2">
                  <c:v>0.98788571428571403</c:v>
                </c:pt>
                <c:pt idx="3">
                  <c:v>0.98631836734693801</c:v>
                </c:pt>
                <c:pt idx="4">
                  <c:v>0.98677551020408105</c:v>
                </c:pt>
                <c:pt idx="5">
                  <c:v>0.98899591836734702</c:v>
                </c:pt>
                <c:pt idx="6">
                  <c:v>0.99053061224489702</c:v>
                </c:pt>
                <c:pt idx="7">
                  <c:v>0.99275102040816299</c:v>
                </c:pt>
              </c:numCache>
            </c:numRef>
          </c:val>
          <c:smooth val="0"/>
          <c:extLst>
            <c:ext xmlns:c16="http://schemas.microsoft.com/office/drawing/2014/chart" uri="{C3380CC4-5D6E-409C-BE32-E72D297353CC}">
              <c16:uniqueId val="{00000001-DB8E-45B9-BBA6-9AF54B58C80D}"/>
            </c:ext>
          </c:extLst>
        </c:ser>
        <c:ser>
          <c:idx val="8"/>
          <c:order val="8"/>
          <c:tx>
            <c:v>Sobol winding K (Xi-based)</c:v>
          </c:tx>
          <c:spPr>
            <a:ln w="22225" cap="rnd">
              <a:solidFill>
                <a:srgbClr val="92D050"/>
              </a:solidFill>
              <a:round/>
            </a:ln>
            <a:effectLst/>
          </c:spPr>
          <c:marker>
            <c:symbol val="none"/>
          </c:marker>
          <c:val>
            <c:numRef>
              <c:f>Correlations!$J$58:$J$65</c:f>
              <c:numCache>
                <c:formatCode>General</c:formatCode>
                <c:ptCount val="8"/>
                <c:pt idx="0">
                  <c:v>0.98582857142857105</c:v>
                </c:pt>
                <c:pt idx="1">
                  <c:v>0.98981224489795905</c:v>
                </c:pt>
                <c:pt idx="2">
                  <c:v>0.99180408163265299</c:v>
                </c:pt>
                <c:pt idx="3">
                  <c:v>0.99529795918367403</c:v>
                </c:pt>
                <c:pt idx="4">
                  <c:v>0.99614693877550997</c:v>
                </c:pt>
                <c:pt idx="5">
                  <c:v>0.99751836734693899</c:v>
                </c:pt>
                <c:pt idx="6">
                  <c:v>0.99915102040816295</c:v>
                </c:pt>
                <c:pt idx="7">
                  <c:v>0.99993469387755096</c:v>
                </c:pt>
              </c:numCache>
            </c:numRef>
          </c:val>
          <c:smooth val="0"/>
          <c:extLst xmlns:c15="http://schemas.microsoft.com/office/drawing/2012/chart">
            <c:ext xmlns:c16="http://schemas.microsoft.com/office/drawing/2014/chart" uri="{C3380CC4-5D6E-409C-BE32-E72D297353CC}">
              <c16:uniqueId val="{00000004-DB8E-45B9-BBA6-9AF54B58C80D}"/>
            </c:ext>
          </c:extLst>
        </c:ser>
        <c:ser>
          <c:idx val="10"/>
          <c:order val="10"/>
          <c:tx>
            <c:v>Sobol winding K (Mu*-based)</c:v>
          </c:tx>
          <c:spPr>
            <a:ln w="22225" cap="rnd">
              <a:solidFill>
                <a:srgbClr val="00B050"/>
              </a:solidFill>
              <a:round/>
            </a:ln>
            <a:effectLst/>
          </c:spPr>
          <c:marker>
            <c:symbol val="none"/>
          </c:marker>
          <c:val>
            <c:numRef>
              <c:f>Correlations!$J$69:$J$76</c:f>
              <c:numCache>
                <c:formatCode>General</c:formatCode>
                <c:ptCount val="8"/>
                <c:pt idx="0">
                  <c:v>0.99605762271313303</c:v>
                </c:pt>
                <c:pt idx="1">
                  <c:v>0.98752653061224505</c:v>
                </c:pt>
                <c:pt idx="2">
                  <c:v>0.98824489795918302</c:v>
                </c:pt>
                <c:pt idx="3">
                  <c:v>0.989159183673469</c:v>
                </c:pt>
                <c:pt idx="4">
                  <c:v>0.98902857142857104</c:v>
                </c:pt>
                <c:pt idx="5">
                  <c:v>0.98788571428571403</c:v>
                </c:pt>
                <c:pt idx="6">
                  <c:v>0.99013877551020402</c:v>
                </c:pt>
                <c:pt idx="7">
                  <c:v>0.99173877551020395</c:v>
                </c:pt>
              </c:numCache>
            </c:numRef>
          </c:val>
          <c:smooth val="0"/>
          <c:extLst xmlns:c15="http://schemas.microsoft.com/office/drawing/2012/chart">
            <c:ext xmlns:c16="http://schemas.microsoft.com/office/drawing/2014/chart" uri="{C3380CC4-5D6E-409C-BE32-E72D297353CC}">
              <c16:uniqueId val="{00000005-DB8E-45B9-BBA6-9AF54B58C80D}"/>
            </c:ext>
          </c:extLst>
        </c:ser>
        <c:ser>
          <c:idx val="12"/>
          <c:order val="12"/>
          <c:tx>
            <c:v>Rd radial K (Xi-based)</c:v>
          </c:tx>
          <c:spPr>
            <a:ln w="22225" cap="rnd">
              <a:solidFill>
                <a:srgbClr val="BC14A8"/>
              </a:solidFill>
              <a:round/>
            </a:ln>
            <a:effectLst/>
          </c:spPr>
          <c:marker>
            <c:symbol val="none"/>
          </c:marker>
          <c:val>
            <c:numRef>
              <c:f>Correlations!$N$58:$N$65</c:f>
              <c:numCache>
                <c:formatCode>General</c:formatCode>
                <c:ptCount val="8"/>
                <c:pt idx="0">
                  <c:v>0.98406530612244902</c:v>
                </c:pt>
                <c:pt idx="1">
                  <c:v>0.98680816326530596</c:v>
                </c:pt>
                <c:pt idx="2">
                  <c:v>0.98991020408163199</c:v>
                </c:pt>
                <c:pt idx="3">
                  <c:v>0.99324081632653005</c:v>
                </c:pt>
                <c:pt idx="4">
                  <c:v>0.99431836734693901</c:v>
                </c:pt>
                <c:pt idx="5">
                  <c:v>0.99715918367346901</c:v>
                </c:pt>
                <c:pt idx="6">
                  <c:v>0.99915102040816295</c:v>
                </c:pt>
                <c:pt idx="7">
                  <c:v>0.99990204081632605</c:v>
                </c:pt>
              </c:numCache>
            </c:numRef>
          </c:val>
          <c:smooth val="0"/>
          <c:extLst>
            <c:ext xmlns:c16="http://schemas.microsoft.com/office/drawing/2014/chart" uri="{C3380CC4-5D6E-409C-BE32-E72D297353CC}">
              <c16:uniqueId val="{00000006-DB8E-45B9-BBA6-9AF54B58C80D}"/>
            </c:ext>
          </c:extLst>
        </c:ser>
        <c:ser>
          <c:idx val="14"/>
          <c:order val="14"/>
          <c:tx>
            <c:v>Rd radial K (Mu*-based) </c:v>
          </c:tx>
          <c:spPr>
            <a:ln w="22225" cap="rnd">
              <a:solidFill>
                <a:srgbClr val="7030A0"/>
              </a:solidFill>
              <a:round/>
            </a:ln>
            <a:effectLst/>
          </c:spPr>
          <c:marker>
            <c:symbol val="none"/>
          </c:marker>
          <c:val>
            <c:numRef>
              <c:f>Correlations!$N$69:$N$76</c:f>
              <c:numCache>
                <c:formatCode>General</c:formatCode>
                <c:ptCount val="8"/>
                <c:pt idx="0">
                  <c:v>0.98406530612244902</c:v>
                </c:pt>
                <c:pt idx="1">
                  <c:v>0.98390204081632604</c:v>
                </c:pt>
                <c:pt idx="2">
                  <c:v>0.98586122448979596</c:v>
                </c:pt>
                <c:pt idx="3">
                  <c:v>0.98791836734693805</c:v>
                </c:pt>
                <c:pt idx="4">
                  <c:v>0.98902857142857104</c:v>
                </c:pt>
                <c:pt idx="5">
                  <c:v>0.99004081632652996</c:v>
                </c:pt>
                <c:pt idx="6">
                  <c:v>0.99039999999999995</c:v>
                </c:pt>
                <c:pt idx="7">
                  <c:v>0.99304489795918405</c:v>
                </c:pt>
              </c:numCache>
            </c:numRef>
          </c:val>
          <c:smooth val="0"/>
          <c:extLst>
            <c:ext xmlns:c16="http://schemas.microsoft.com/office/drawing/2014/chart" uri="{C3380CC4-5D6E-409C-BE32-E72D297353CC}">
              <c16:uniqueId val="{00000007-DB8E-45B9-BBA6-9AF54B58C80D}"/>
            </c:ext>
          </c:extLst>
        </c:ser>
        <c:ser>
          <c:idx val="16"/>
          <c:order val="16"/>
          <c:tx>
            <c:v>Sobol rad base K (Xi-based)</c:v>
          </c:tx>
          <c:spPr>
            <a:ln w="22225" cap="rnd">
              <a:solidFill>
                <a:srgbClr val="FF0000"/>
              </a:solidFill>
              <a:prstDash val="solid"/>
              <a:round/>
            </a:ln>
            <a:effectLst/>
          </c:spPr>
          <c:marker>
            <c:symbol val="none"/>
          </c:marker>
          <c:val>
            <c:numRef>
              <c:f>Correlations!$L$58:$L$65</c:f>
              <c:numCache>
                <c:formatCode>General</c:formatCode>
                <c:ptCount val="8"/>
                <c:pt idx="0">
                  <c:v>0.99568979591836704</c:v>
                </c:pt>
                <c:pt idx="1">
                  <c:v>0.99823673469387697</c:v>
                </c:pt>
                <c:pt idx="2">
                  <c:v>0.99742040816326505</c:v>
                </c:pt>
                <c:pt idx="3">
                  <c:v>0.99964081632653001</c:v>
                </c:pt>
                <c:pt idx="4">
                  <c:v>0.99996734693877498</c:v>
                </c:pt>
                <c:pt idx="5">
                  <c:v>1</c:v>
                </c:pt>
                <c:pt idx="6">
                  <c:v>1</c:v>
                </c:pt>
                <c:pt idx="7">
                  <c:v>1</c:v>
                </c:pt>
              </c:numCache>
            </c:numRef>
          </c:val>
          <c:smooth val="0"/>
          <c:extLst>
            <c:ext xmlns:c16="http://schemas.microsoft.com/office/drawing/2014/chart" uri="{C3380CC4-5D6E-409C-BE32-E72D297353CC}">
              <c16:uniqueId val="{00000008-DB8E-45B9-BBA6-9AF54B58C80D}"/>
            </c:ext>
          </c:extLst>
        </c:ser>
        <c:ser>
          <c:idx val="18"/>
          <c:order val="18"/>
          <c:tx>
            <c:v>Sobol rad base K (Mu*-based)</c:v>
          </c:tx>
          <c:spPr>
            <a:ln w="22225" cap="rnd">
              <a:solidFill>
                <a:srgbClr val="C00000"/>
              </a:solidFill>
              <a:round/>
            </a:ln>
            <a:effectLst/>
          </c:spPr>
          <c:marker>
            <c:symbol val="none"/>
          </c:marker>
          <c:val>
            <c:numRef>
              <c:f>Correlations!$L$69:$L$76</c:f>
              <c:numCache>
                <c:formatCode>General</c:formatCode>
                <c:ptCount val="8"/>
                <c:pt idx="0">
                  <c:v>0.99572244897959195</c:v>
                </c:pt>
                <c:pt idx="1">
                  <c:v>0.99588571428571404</c:v>
                </c:pt>
                <c:pt idx="2">
                  <c:v>0.99572244897959195</c:v>
                </c:pt>
                <c:pt idx="3">
                  <c:v>0.99533061224489805</c:v>
                </c:pt>
                <c:pt idx="4">
                  <c:v>0.99529795918367303</c:v>
                </c:pt>
                <c:pt idx="5">
                  <c:v>0.99399183673469405</c:v>
                </c:pt>
                <c:pt idx="6">
                  <c:v>0.99418775510204105</c:v>
                </c:pt>
                <c:pt idx="7">
                  <c:v>0.99317551020408101</c:v>
                </c:pt>
              </c:numCache>
            </c:numRef>
          </c:val>
          <c:smooth val="0"/>
          <c:extLst>
            <c:ext xmlns:c16="http://schemas.microsoft.com/office/drawing/2014/chart" uri="{C3380CC4-5D6E-409C-BE32-E72D297353CC}">
              <c16:uniqueId val="{00000009-DB8E-45B9-BBA6-9AF54B58C80D}"/>
            </c:ext>
          </c:extLst>
        </c:ser>
        <c:dLbls>
          <c:showLegendKey val="0"/>
          <c:showVal val="0"/>
          <c:showCatName val="0"/>
          <c:showSerName val="0"/>
          <c:showPercent val="0"/>
          <c:showBubbleSize val="0"/>
        </c:dLbls>
        <c:marker val="1"/>
        <c:smooth val="0"/>
        <c:axId val="692474176"/>
        <c:axId val="876510224"/>
        <c:extLst>
          <c:ext xmlns:c15="http://schemas.microsoft.com/office/drawing/2012/chart" uri="{02D57815-91ED-43cb-92C2-25804820EDAC}">
            <c15:filteredLineSeries>
              <c15:ser>
                <c:idx val="4"/>
                <c:order val="4"/>
                <c:tx>
                  <c:v>OT Khare K (Xi-based)</c:v>
                </c:tx>
                <c:spPr>
                  <a:ln w="28575" cap="rnd">
                    <a:solidFill>
                      <a:schemeClr val="accent5"/>
                    </a:solidFill>
                    <a:round/>
                  </a:ln>
                  <a:effectLst/>
                </c:spPr>
                <c:marker>
                  <c:symbol val="none"/>
                </c:marker>
                <c:val>
                  <c:numRef>
                    <c:extLst>
                      <c:ext uri="{02D57815-91ED-43cb-92C2-25804820EDAC}">
                        <c15:formulaRef>
                          <c15:sqref>Correlations!$P$58:$P$65</c15:sqref>
                        </c15:formulaRef>
                      </c:ext>
                    </c:extLst>
                    <c:numCache>
                      <c:formatCode>General</c:formatCode>
                      <c:ptCount val="8"/>
                    </c:numCache>
                  </c:numRef>
                </c:val>
                <c:smooth val="0"/>
                <c:extLst>
                  <c:ext xmlns:c16="http://schemas.microsoft.com/office/drawing/2014/chart" uri="{C3380CC4-5D6E-409C-BE32-E72D297353CC}">
                    <c16:uniqueId val="{00000002-DB8E-45B9-BBA6-9AF54B58C80D}"/>
                  </c:ext>
                </c:extLst>
              </c15:ser>
            </c15:filteredLineSeries>
            <c15:filteredLineSeries>
              <c15:ser>
                <c:idx val="6"/>
                <c:order val="6"/>
                <c:tx>
                  <c:v>OT Khare K (Mu*-based)</c:v>
                </c:tx>
                <c:spPr>
                  <a:ln w="28575" cap="rnd">
                    <a:solidFill>
                      <a:schemeClr val="accent1">
                        <a:lumMod val="60000"/>
                      </a:schemeClr>
                    </a:solidFill>
                    <a:round/>
                  </a:ln>
                  <a:effectLst/>
                </c:spPr>
                <c:marker>
                  <c:symbol val="none"/>
                </c:marker>
                <c:val>
                  <c:numRef>
                    <c:extLst xmlns:c15="http://schemas.microsoft.com/office/drawing/2012/chart">
                      <c:ext xmlns:c15="http://schemas.microsoft.com/office/drawing/2012/chart" uri="{02D57815-91ED-43cb-92C2-25804820EDAC}">
                        <c15:formulaRef>
                          <c15:sqref>Correlations!$P$69:$P$76</c15:sqref>
                        </c15:formulaRef>
                      </c:ext>
                    </c:extLst>
                    <c:numCache>
                      <c:formatCode>General</c:formatCode>
                      <c:ptCount val="8"/>
                    </c:numCache>
                  </c:numRef>
                </c:val>
                <c:smooth val="0"/>
                <c:extLst xmlns:c15="http://schemas.microsoft.com/office/drawing/2012/chart">
                  <c:ext xmlns:c16="http://schemas.microsoft.com/office/drawing/2014/chart" uri="{C3380CC4-5D6E-409C-BE32-E72D297353CC}">
                    <c16:uniqueId val="{00000003-DB8E-45B9-BBA6-9AF54B58C80D}"/>
                  </c:ext>
                </c:extLst>
              </c15:ser>
            </c15:filteredLineSeries>
          </c:ext>
        </c:extLst>
      </c:lineChart>
      <c:lineChart>
        <c:grouping val="standard"/>
        <c:varyColors val="0"/>
        <c:ser>
          <c:idx val="1"/>
          <c:order val="1"/>
          <c:tx>
            <c:v>Sobol radial P (Xi-based)</c:v>
          </c:tx>
          <c:spPr>
            <a:ln w="22225" cap="rnd">
              <a:solidFill>
                <a:schemeClr val="accent2"/>
              </a:solidFill>
              <a:prstDash val="dash"/>
              <a:round/>
            </a:ln>
            <a:effectLst/>
          </c:spPr>
          <c:marker>
            <c:symbol val="none"/>
          </c:marker>
          <c:cat>
            <c:numRef>
              <c:f>Correlations!$U$17:$U$24</c:f>
              <c:numCache>
                <c:formatCode>General</c:formatCode>
                <c:ptCount val="8"/>
                <c:pt idx="0">
                  <c:v>2</c:v>
                </c:pt>
                <c:pt idx="1">
                  <c:v>4</c:v>
                </c:pt>
                <c:pt idx="2">
                  <c:v>6</c:v>
                </c:pt>
                <c:pt idx="3">
                  <c:v>10</c:v>
                </c:pt>
                <c:pt idx="4">
                  <c:v>15</c:v>
                </c:pt>
                <c:pt idx="5">
                  <c:v>25</c:v>
                </c:pt>
                <c:pt idx="6">
                  <c:v>40</c:v>
                </c:pt>
                <c:pt idx="7">
                  <c:v>100</c:v>
                </c:pt>
              </c:numCache>
            </c:numRef>
          </c:cat>
          <c:val>
            <c:numRef>
              <c:f>Correlations!$I$58:$I$65</c:f>
              <c:numCache>
                <c:formatCode>General</c:formatCode>
                <c:ptCount val="8"/>
                <c:pt idx="0">
                  <c:v>0.99492112936232002</c:v>
                </c:pt>
                <c:pt idx="1">
                  <c:v>0.99842101124931404</c:v>
                </c:pt>
                <c:pt idx="2">
                  <c:v>0.99915565559993202</c:v>
                </c:pt>
                <c:pt idx="3">
                  <c:v>0.99962886308465704</c:v>
                </c:pt>
                <c:pt idx="4">
                  <c:v>0.99976832537954297</c:v>
                </c:pt>
                <c:pt idx="5">
                  <c:v>0.99990267437768998</c:v>
                </c:pt>
                <c:pt idx="6">
                  <c:v>0.99998360658382901</c:v>
                </c:pt>
                <c:pt idx="7">
                  <c:v>0.99999859540383096</c:v>
                </c:pt>
              </c:numCache>
            </c:numRef>
          </c:val>
          <c:smooth val="0"/>
          <c:extLst>
            <c:ext xmlns:c16="http://schemas.microsoft.com/office/drawing/2014/chart" uri="{C3380CC4-5D6E-409C-BE32-E72D297353CC}">
              <c16:uniqueId val="{0000000A-DB8E-45B9-BBA6-9AF54B58C80D}"/>
            </c:ext>
          </c:extLst>
        </c:ser>
        <c:ser>
          <c:idx val="3"/>
          <c:order val="3"/>
          <c:tx>
            <c:v>Sobol radial P (Mu*-based)</c:v>
          </c:tx>
          <c:spPr>
            <a:ln w="22225" cap="rnd">
              <a:solidFill>
                <a:schemeClr val="accent4"/>
              </a:solidFill>
              <a:prstDash val="dash"/>
              <a:round/>
            </a:ln>
            <a:effectLst/>
          </c:spPr>
          <c:marker>
            <c:symbol val="none"/>
          </c:marker>
          <c:val>
            <c:numRef>
              <c:f>Correlations!$I$69:$I$76</c:f>
              <c:numCache>
                <c:formatCode>General</c:formatCode>
                <c:ptCount val="8"/>
                <c:pt idx="0">
                  <c:v>0.99492112936232002</c:v>
                </c:pt>
                <c:pt idx="1">
                  <c:v>0.99898490833668996</c:v>
                </c:pt>
                <c:pt idx="2">
                  <c:v>0.99898360836909095</c:v>
                </c:pt>
                <c:pt idx="3">
                  <c:v>0.99936227480124695</c:v>
                </c:pt>
                <c:pt idx="4">
                  <c:v>0.99947637849070003</c:v>
                </c:pt>
                <c:pt idx="5">
                  <c:v>0.99967722810091397</c:v>
                </c:pt>
                <c:pt idx="6">
                  <c:v>0.99977293880469598</c:v>
                </c:pt>
                <c:pt idx="7">
                  <c:v>0.99988109886258603</c:v>
                </c:pt>
              </c:numCache>
            </c:numRef>
          </c:val>
          <c:smooth val="0"/>
          <c:extLst>
            <c:ext xmlns:c16="http://schemas.microsoft.com/office/drawing/2014/chart" uri="{C3380CC4-5D6E-409C-BE32-E72D297353CC}">
              <c16:uniqueId val="{0000000B-DB8E-45B9-BBA6-9AF54B58C80D}"/>
            </c:ext>
          </c:extLst>
        </c:ser>
        <c:ser>
          <c:idx val="5"/>
          <c:order val="5"/>
          <c:tx>
            <c:v>OT Khare P (Xi-based)</c:v>
          </c:tx>
          <c:spPr>
            <a:ln w="28575" cap="rnd">
              <a:solidFill>
                <a:schemeClr val="accent6"/>
              </a:solidFill>
              <a:round/>
            </a:ln>
            <a:effectLst/>
          </c:spPr>
          <c:marker>
            <c:symbol val="none"/>
          </c:marker>
          <c:val>
            <c:numRef>
              <c:f>Correlations!$Q$58:$Q$65</c:f>
              <c:numCache>
                <c:formatCode>General</c:formatCode>
                <c:ptCount val="8"/>
              </c:numCache>
            </c:numRef>
          </c:val>
          <c:smooth val="0"/>
          <c:extLst>
            <c:ext xmlns:c16="http://schemas.microsoft.com/office/drawing/2014/chart" uri="{C3380CC4-5D6E-409C-BE32-E72D297353CC}">
              <c16:uniqueId val="{0000000C-DB8E-45B9-BBA6-9AF54B58C80D}"/>
            </c:ext>
          </c:extLst>
        </c:ser>
        <c:ser>
          <c:idx val="11"/>
          <c:order val="11"/>
          <c:tx>
            <c:v>Sobol winding P (Mu*-based)</c:v>
          </c:tx>
          <c:spPr>
            <a:ln w="22225" cap="rnd">
              <a:solidFill>
                <a:srgbClr val="00B050"/>
              </a:solidFill>
              <a:prstDash val="dash"/>
              <a:round/>
            </a:ln>
            <a:effectLst/>
          </c:spPr>
          <c:marker>
            <c:symbol val="none"/>
          </c:marker>
          <c:val>
            <c:numRef>
              <c:f>Correlations!$K$69:$K$76</c:f>
              <c:numCache>
                <c:formatCode>General</c:formatCode>
                <c:ptCount val="8"/>
                <c:pt idx="0">
                  <c:v>0.99605762271313303</c:v>
                </c:pt>
                <c:pt idx="1">
                  <c:v>0.99853782582436501</c:v>
                </c:pt>
                <c:pt idx="2">
                  <c:v>0.99902406372682795</c:v>
                </c:pt>
                <c:pt idx="3">
                  <c:v>0.99947429986550695</c:v>
                </c:pt>
                <c:pt idx="4">
                  <c:v>0.99960935591852995</c:v>
                </c:pt>
                <c:pt idx="5">
                  <c:v>0.99965283787164405</c:v>
                </c:pt>
                <c:pt idx="6">
                  <c:v>0.99978844446439796</c:v>
                </c:pt>
                <c:pt idx="7">
                  <c:v>0.99986717099869904</c:v>
                </c:pt>
              </c:numCache>
            </c:numRef>
          </c:val>
          <c:smooth val="0"/>
          <c:extLst xmlns:c15="http://schemas.microsoft.com/office/drawing/2012/chart">
            <c:ext xmlns:c16="http://schemas.microsoft.com/office/drawing/2014/chart" uri="{C3380CC4-5D6E-409C-BE32-E72D297353CC}">
              <c16:uniqueId val="{0000000F-DB8E-45B9-BBA6-9AF54B58C80D}"/>
            </c:ext>
          </c:extLst>
        </c:ser>
        <c:ser>
          <c:idx val="13"/>
          <c:order val="13"/>
          <c:tx>
            <c:v>Rd radial P (Xi-based)</c:v>
          </c:tx>
          <c:spPr>
            <a:ln w="22225" cap="rnd">
              <a:solidFill>
                <a:srgbClr val="BC14A8"/>
              </a:solidFill>
              <a:prstDash val="dash"/>
              <a:round/>
            </a:ln>
            <a:effectLst/>
          </c:spPr>
          <c:marker>
            <c:symbol val="none"/>
          </c:marker>
          <c:val>
            <c:numRef>
              <c:f>Correlations!$O$58:$O$65</c:f>
              <c:numCache>
                <c:formatCode>General</c:formatCode>
                <c:ptCount val="8"/>
                <c:pt idx="0">
                  <c:v>0.99391795637417202</c:v>
                </c:pt>
                <c:pt idx="1">
                  <c:v>0.99335577793986995</c:v>
                </c:pt>
                <c:pt idx="2">
                  <c:v>0.99300748684871998</c:v>
                </c:pt>
                <c:pt idx="3">
                  <c:v>0.99186433694431597</c:v>
                </c:pt>
                <c:pt idx="4">
                  <c:v>0.99335484926237105</c:v>
                </c:pt>
                <c:pt idx="5">
                  <c:v>0.99984186124430297</c:v>
                </c:pt>
                <c:pt idx="6">
                  <c:v>0.99988675111405101</c:v>
                </c:pt>
                <c:pt idx="7">
                  <c:v>0.99999779071543105</c:v>
                </c:pt>
              </c:numCache>
            </c:numRef>
          </c:val>
          <c:smooth val="0"/>
          <c:extLst>
            <c:ext xmlns:c16="http://schemas.microsoft.com/office/drawing/2014/chart" uri="{C3380CC4-5D6E-409C-BE32-E72D297353CC}">
              <c16:uniqueId val="{00000010-DB8E-45B9-BBA6-9AF54B58C80D}"/>
            </c:ext>
          </c:extLst>
        </c:ser>
        <c:ser>
          <c:idx val="15"/>
          <c:order val="15"/>
          <c:tx>
            <c:v>Rd radial P (Mu*-based)</c:v>
          </c:tx>
          <c:spPr>
            <a:ln w="22225" cap="rnd">
              <a:solidFill>
                <a:srgbClr val="7030A0"/>
              </a:solidFill>
              <a:prstDash val="dash"/>
              <a:round/>
            </a:ln>
            <a:effectLst/>
          </c:spPr>
          <c:marker>
            <c:symbol val="none"/>
          </c:marker>
          <c:val>
            <c:numRef>
              <c:f>Correlations!$O$69:$O$76</c:f>
              <c:numCache>
                <c:formatCode>General</c:formatCode>
                <c:ptCount val="8"/>
                <c:pt idx="0">
                  <c:v>0.99391795637417202</c:v>
                </c:pt>
                <c:pt idx="1">
                  <c:v>0.993279245324871</c:v>
                </c:pt>
                <c:pt idx="2">
                  <c:v>0.99373924789024504</c:v>
                </c:pt>
                <c:pt idx="3">
                  <c:v>0.99506926919196304</c:v>
                </c:pt>
                <c:pt idx="4">
                  <c:v>0.99685311421712097</c:v>
                </c:pt>
                <c:pt idx="5">
                  <c:v>0.99977109985024104</c:v>
                </c:pt>
                <c:pt idx="6">
                  <c:v>0.99978133843416195</c:v>
                </c:pt>
                <c:pt idx="7">
                  <c:v>0.99988564966671301</c:v>
                </c:pt>
              </c:numCache>
            </c:numRef>
          </c:val>
          <c:smooth val="0"/>
          <c:extLst>
            <c:ext xmlns:c16="http://schemas.microsoft.com/office/drawing/2014/chart" uri="{C3380CC4-5D6E-409C-BE32-E72D297353CC}">
              <c16:uniqueId val="{00000011-DB8E-45B9-BBA6-9AF54B58C80D}"/>
            </c:ext>
          </c:extLst>
        </c:ser>
        <c:ser>
          <c:idx val="17"/>
          <c:order val="17"/>
          <c:tx>
            <c:v>Sobol rad base P (Xi-based)</c:v>
          </c:tx>
          <c:spPr>
            <a:ln w="22225" cap="rnd">
              <a:solidFill>
                <a:srgbClr val="FF0000"/>
              </a:solidFill>
              <a:prstDash val="dash"/>
              <a:round/>
            </a:ln>
            <a:effectLst/>
          </c:spPr>
          <c:marker>
            <c:symbol val="none"/>
          </c:marker>
          <c:val>
            <c:numRef>
              <c:f>Correlations!$M$58:$M$65</c:f>
              <c:numCache>
                <c:formatCode>General</c:formatCode>
                <c:ptCount val="8"/>
                <c:pt idx="0">
                  <c:v>0.99242672607455096</c:v>
                </c:pt>
                <c:pt idx="1">
                  <c:v>0.99829331067785398</c:v>
                </c:pt>
                <c:pt idx="2">
                  <c:v>0.998806983273688</c:v>
                </c:pt>
                <c:pt idx="3">
                  <c:v>0.99943847134561004</c:v>
                </c:pt>
                <c:pt idx="4">
                  <c:v>0.99995116080414104</c:v>
                </c:pt>
                <c:pt idx="5">
                  <c:v>1</c:v>
                </c:pt>
                <c:pt idx="6">
                  <c:v>1</c:v>
                </c:pt>
                <c:pt idx="7">
                  <c:v>1</c:v>
                </c:pt>
              </c:numCache>
            </c:numRef>
          </c:val>
          <c:smooth val="0"/>
          <c:extLst>
            <c:ext xmlns:c16="http://schemas.microsoft.com/office/drawing/2014/chart" uri="{C3380CC4-5D6E-409C-BE32-E72D297353CC}">
              <c16:uniqueId val="{00000012-DB8E-45B9-BBA6-9AF54B58C80D}"/>
            </c:ext>
          </c:extLst>
        </c:ser>
        <c:ser>
          <c:idx val="19"/>
          <c:order val="19"/>
          <c:tx>
            <c:v>Sobol rad base P (Mu*-based)</c:v>
          </c:tx>
          <c:spPr>
            <a:ln w="22225" cap="rnd">
              <a:solidFill>
                <a:srgbClr val="C00000"/>
              </a:solidFill>
              <a:prstDash val="dash"/>
              <a:round/>
            </a:ln>
            <a:effectLst/>
          </c:spPr>
          <c:marker>
            <c:symbol val="none"/>
          </c:marker>
          <c:val>
            <c:numRef>
              <c:f>Correlations!$M$69:$M$76</c:f>
              <c:numCache>
                <c:formatCode>General</c:formatCode>
                <c:ptCount val="8"/>
                <c:pt idx="0">
                  <c:v>0.99286627883728196</c:v>
                </c:pt>
                <c:pt idx="1">
                  <c:v>0.99708769200459102</c:v>
                </c:pt>
                <c:pt idx="2">
                  <c:v>0.99682557538125205</c:v>
                </c:pt>
                <c:pt idx="3">
                  <c:v>0.99801838936871801</c:v>
                </c:pt>
                <c:pt idx="4">
                  <c:v>0.99872250994939205</c:v>
                </c:pt>
                <c:pt idx="5">
                  <c:v>0.99874093987609103</c:v>
                </c:pt>
                <c:pt idx="6">
                  <c:v>0.99919377799179598</c:v>
                </c:pt>
                <c:pt idx="7">
                  <c:v>0.99936230519660196</c:v>
                </c:pt>
              </c:numCache>
            </c:numRef>
          </c:val>
          <c:smooth val="0"/>
          <c:extLst>
            <c:ext xmlns:c16="http://schemas.microsoft.com/office/drawing/2014/chart" uri="{C3380CC4-5D6E-409C-BE32-E72D297353CC}">
              <c16:uniqueId val="{00000013-DB8E-45B9-BBA6-9AF54B58C80D}"/>
            </c:ext>
          </c:extLst>
        </c:ser>
        <c:dLbls>
          <c:showLegendKey val="0"/>
          <c:showVal val="0"/>
          <c:showCatName val="0"/>
          <c:showSerName val="0"/>
          <c:showPercent val="0"/>
          <c:showBubbleSize val="0"/>
        </c:dLbls>
        <c:marker val="1"/>
        <c:smooth val="0"/>
        <c:axId val="1252408975"/>
        <c:axId val="1252407727"/>
        <c:extLst>
          <c:ext xmlns:c15="http://schemas.microsoft.com/office/drawing/2012/chart" uri="{02D57815-91ED-43cb-92C2-25804820EDAC}">
            <c15:filteredLineSeries>
              <c15:ser>
                <c:idx val="7"/>
                <c:order val="7"/>
                <c:tx>
                  <c:v>OT Khare P (Mu*-based)</c:v>
                </c:tx>
                <c:spPr>
                  <a:ln w="28575" cap="rnd">
                    <a:solidFill>
                      <a:schemeClr val="accent2">
                        <a:lumMod val="60000"/>
                      </a:schemeClr>
                    </a:solidFill>
                    <a:round/>
                  </a:ln>
                  <a:effectLst/>
                </c:spPr>
                <c:marker>
                  <c:symbol val="none"/>
                </c:marker>
                <c:val>
                  <c:numRef>
                    <c:extLst>
                      <c:ext uri="{02D57815-91ED-43cb-92C2-25804820EDAC}">
                        <c15:formulaRef>
                          <c15:sqref>Correlations!$Q$69:$Q$76</c15:sqref>
                        </c15:formulaRef>
                      </c:ext>
                    </c:extLst>
                    <c:numCache>
                      <c:formatCode>General</c:formatCode>
                      <c:ptCount val="8"/>
                    </c:numCache>
                  </c:numRef>
                </c:val>
                <c:smooth val="0"/>
                <c:extLst>
                  <c:ext xmlns:c16="http://schemas.microsoft.com/office/drawing/2014/chart" uri="{C3380CC4-5D6E-409C-BE32-E72D297353CC}">
                    <c16:uniqueId val="{0000000D-DB8E-45B9-BBA6-9AF54B58C80D}"/>
                  </c:ext>
                </c:extLst>
              </c15:ser>
            </c15:filteredLineSeries>
            <c15:filteredLineSeries>
              <c15:ser>
                <c:idx val="9"/>
                <c:order val="9"/>
                <c:tx>
                  <c:v>Sobol winding P (Xi-based)</c:v>
                </c:tx>
                <c:spPr>
                  <a:ln w="22225" cap="rnd">
                    <a:solidFill>
                      <a:srgbClr val="92D050"/>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Correlations!$K$58:$K$65</c15:sqref>
                        </c15:formulaRef>
                      </c:ext>
                    </c:extLst>
                    <c:numCache>
                      <c:formatCode>General</c:formatCode>
                      <c:ptCount val="8"/>
                      <c:pt idx="1">
                        <c:v>0.99882352247302597</c:v>
                      </c:pt>
                      <c:pt idx="2">
                        <c:v>0.99874897765739201</c:v>
                      </c:pt>
                      <c:pt idx="3">
                        <c:v>0.99963615403123296</c:v>
                      </c:pt>
                      <c:pt idx="4">
                        <c:v>0.99980749802964097</c:v>
                      </c:pt>
                      <c:pt idx="5">
                        <c:v>0.99990159686812297</c:v>
                      </c:pt>
                      <c:pt idx="6">
                        <c:v>0.99998499487623604</c:v>
                      </c:pt>
                      <c:pt idx="7">
                        <c:v>0.99999932010562298</c:v>
                      </c:pt>
                    </c:numCache>
                  </c:numRef>
                </c:val>
                <c:smooth val="0"/>
                <c:extLst xmlns:c15="http://schemas.microsoft.com/office/drawing/2012/chart">
                  <c:ext xmlns:c16="http://schemas.microsoft.com/office/drawing/2014/chart" uri="{C3380CC4-5D6E-409C-BE32-E72D297353CC}">
                    <c16:uniqueId val="{0000000E-DB8E-45B9-BBA6-9AF54B58C80D}"/>
                  </c:ext>
                </c:extLst>
              </c15:ser>
            </c15:filteredLineSeries>
          </c:ext>
        </c:extLst>
      </c:lineChart>
      <c:catAx>
        <c:axId val="69247417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number</a:t>
                </a:r>
                <a:r>
                  <a:rPr lang="en-GB" baseline="0"/>
                  <a:t> of trajectories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6510224"/>
        <c:crosses val="autoZero"/>
        <c:auto val="1"/>
        <c:lblAlgn val="ctr"/>
        <c:lblOffset val="100"/>
        <c:noMultiLvlLbl val="0"/>
      </c:catAx>
      <c:valAx>
        <c:axId val="876510224"/>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Kendall correlation </a:t>
                </a:r>
                <a:r>
                  <a:rPr lang="en-GB" baseline="0"/>
                  <a:t>(solid)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474176"/>
        <c:crosses val="autoZero"/>
        <c:crossBetween val="between"/>
      </c:valAx>
      <c:valAx>
        <c:axId val="1252407727"/>
        <c:scaling>
          <c:orientation val="minMax"/>
          <c:max val="1"/>
          <c:min val="0"/>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Pearson</a:t>
                </a:r>
                <a:r>
                  <a:rPr lang="en-GB" baseline="0"/>
                  <a:t> correlation (dotted)</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2408975"/>
        <c:crosses val="max"/>
        <c:crossBetween val="between"/>
      </c:valAx>
      <c:catAx>
        <c:axId val="1252408975"/>
        <c:scaling>
          <c:orientation val="minMax"/>
        </c:scaling>
        <c:delete val="1"/>
        <c:axPos val="b"/>
        <c:numFmt formatCode="General" sourceLinked="1"/>
        <c:majorTickMark val="out"/>
        <c:minorTickMark val="none"/>
        <c:tickLblPos val="nextTo"/>
        <c:crossAx val="1252407727"/>
        <c:crosses val="autoZero"/>
        <c:auto val="1"/>
        <c:lblAlgn val="ctr"/>
        <c:lblOffset val="100"/>
        <c:noMultiLvlLbl val="0"/>
      </c:catAx>
      <c:spPr>
        <a:noFill/>
        <a:ln>
          <a:noFill/>
        </a:ln>
        <a:effectLst/>
      </c:spPr>
    </c:plotArea>
    <c:legend>
      <c:legendPos val="b"/>
      <c:layout>
        <c:manualLayout>
          <c:xMode val="edge"/>
          <c:yMode val="edge"/>
          <c:x val="7.3977428799053752E-2"/>
          <c:y val="0.67866414698162725"/>
          <c:w val="0.8594937364672991"/>
          <c:h val="0.3053358530183726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G6*-function rank estimation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78005542603264"/>
          <c:y val="9.8316786591064964E-2"/>
          <c:w val="0.76439889147934725"/>
          <c:h val="0.49106880837156763"/>
        </c:manualLayout>
      </c:layout>
      <c:lineChart>
        <c:grouping val="standard"/>
        <c:varyColors val="0"/>
        <c:ser>
          <c:idx val="0"/>
          <c:order val="0"/>
          <c:tx>
            <c:v>Sobol radial K (Xi-based)</c:v>
          </c:tx>
          <c:spPr>
            <a:ln w="22225" cap="rnd">
              <a:solidFill>
                <a:schemeClr val="accent2"/>
              </a:solidFill>
              <a:round/>
            </a:ln>
            <a:effectLst/>
          </c:spPr>
          <c:marker>
            <c:symbol val="none"/>
          </c:marker>
          <c:cat>
            <c:numRef>
              <c:f>Correlations!$U$17:$U$24</c:f>
              <c:numCache>
                <c:formatCode>General</c:formatCode>
                <c:ptCount val="8"/>
                <c:pt idx="0">
                  <c:v>2</c:v>
                </c:pt>
                <c:pt idx="1">
                  <c:v>4</c:v>
                </c:pt>
                <c:pt idx="2">
                  <c:v>6</c:v>
                </c:pt>
                <c:pt idx="3">
                  <c:v>10</c:v>
                </c:pt>
                <c:pt idx="4">
                  <c:v>15</c:v>
                </c:pt>
                <c:pt idx="5">
                  <c:v>25</c:v>
                </c:pt>
                <c:pt idx="6">
                  <c:v>40</c:v>
                </c:pt>
                <c:pt idx="7">
                  <c:v>100</c:v>
                </c:pt>
              </c:numCache>
            </c:numRef>
          </c:cat>
          <c:val>
            <c:numRef>
              <c:f>Correlations!$V$58:$V$65</c:f>
              <c:numCache>
                <c:formatCode>General</c:formatCode>
                <c:ptCount val="8"/>
                <c:pt idx="0">
                  <c:v>0.63030204081632601</c:v>
                </c:pt>
                <c:pt idx="1">
                  <c:v>0.64630204081632603</c:v>
                </c:pt>
                <c:pt idx="2">
                  <c:v>0.66857142857142804</c:v>
                </c:pt>
                <c:pt idx="3">
                  <c:v>0.67866122448979505</c:v>
                </c:pt>
                <c:pt idx="4">
                  <c:v>0.69995102040816304</c:v>
                </c:pt>
                <c:pt idx="5">
                  <c:v>0.72065306122448902</c:v>
                </c:pt>
                <c:pt idx="6">
                  <c:v>0.74409795918367305</c:v>
                </c:pt>
                <c:pt idx="7">
                  <c:v>0.76287346938775502</c:v>
                </c:pt>
              </c:numCache>
            </c:numRef>
          </c:val>
          <c:smooth val="0"/>
          <c:extLst>
            <c:ext xmlns:c16="http://schemas.microsoft.com/office/drawing/2014/chart" uri="{C3380CC4-5D6E-409C-BE32-E72D297353CC}">
              <c16:uniqueId val="{00000000-9960-4E81-B224-63BA56AC7CC0}"/>
            </c:ext>
          </c:extLst>
        </c:ser>
        <c:ser>
          <c:idx val="2"/>
          <c:order val="2"/>
          <c:tx>
            <c:v>Sobol radial K (Mu*-based)</c:v>
          </c:tx>
          <c:spPr>
            <a:ln w="22225" cap="rnd">
              <a:solidFill>
                <a:schemeClr val="accent4"/>
              </a:solidFill>
              <a:round/>
            </a:ln>
            <a:effectLst/>
          </c:spPr>
          <c:marker>
            <c:symbol val="none"/>
          </c:marker>
          <c:val>
            <c:numRef>
              <c:f>Correlations!$V$69:$V$76</c:f>
              <c:numCache>
                <c:formatCode>General</c:formatCode>
                <c:ptCount val="8"/>
                <c:pt idx="0">
                  <c:v>0.63030204081632601</c:v>
                </c:pt>
                <c:pt idx="1">
                  <c:v>0.65864489795918302</c:v>
                </c:pt>
                <c:pt idx="2">
                  <c:v>0.68558367346938798</c:v>
                </c:pt>
                <c:pt idx="3">
                  <c:v>0.68094693877551005</c:v>
                </c:pt>
                <c:pt idx="4">
                  <c:v>0.70543673469387702</c:v>
                </c:pt>
                <c:pt idx="5">
                  <c:v>0.716995918367347</c:v>
                </c:pt>
                <c:pt idx="6">
                  <c:v>0.72914285714285598</c:v>
                </c:pt>
                <c:pt idx="7">
                  <c:v>0.74413061224489796</c:v>
                </c:pt>
              </c:numCache>
            </c:numRef>
          </c:val>
          <c:smooth val="0"/>
          <c:extLst>
            <c:ext xmlns:c16="http://schemas.microsoft.com/office/drawing/2014/chart" uri="{C3380CC4-5D6E-409C-BE32-E72D297353CC}">
              <c16:uniqueId val="{00000001-9960-4E81-B224-63BA56AC7CC0}"/>
            </c:ext>
          </c:extLst>
        </c:ser>
        <c:ser>
          <c:idx val="8"/>
          <c:order val="8"/>
          <c:tx>
            <c:v>Sobol winding K (Xi-based)</c:v>
          </c:tx>
          <c:spPr>
            <a:ln w="22225" cap="rnd">
              <a:solidFill>
                <a:srgbClr val="92D050"/>
              </a:solidFill>
              <a:round/>
            </a:ln>
            <a:effectLst/>
          </c:spPr>
          <c:marker>
            <c:symbol val="none"/>
          </c:marker>
          <c:val>
            <c:numRef>
              <c:f>Correlations!$X$58:$X$65</c:f>
              <c:numCache>
                <c:formatCode>General</c:formatCode>
                <c:ptCount val="8"/>
                <c:pt idx="0">
                  <c:v>0.61263673469387703</c:v>
                </c:pt>
                <c:pt idx="1">
                  <c:v>0.63794285714285703</c:v>
                </c:pt>
                <c:pt idx="2">
                  <c:v>0.65048163265306103</c:v>
                </c:pt>
                <c:pt idx="3">
                  <c:v>0.68391836734693801</c:v>
                </c:pt>
                <c:pt idx="4">
                  <c:v>0.69492244897959099</c:v>
                </c:pt>
                <c:pt idx="5">
                  <c:v>0.72333061224489803</c:v>
                </c:pt>
                <c:pt idx="6">
                  <c:v>0.74390204081632605</c:v>
                </c:pt>
                <c:pt idx="7">
                  <c:v>0.76062040816326504</c:v>
                </c:pt>
              </c:numCache>
            </c:numRef>
          </c:val>
          <c:smooth val="0"/>
          <c:extLst>
            <c:ext xmlns:c16="http://schemas.microsoft.com/office/drawing/2014/chart" uri="{C3380CC4-5D6E-409C-BE32-E72D297353CC}">
              <c16:uniqueId val="{00000004-9960-4E81-B224-63BA56AC7CC0}"/>
            </c:ext>
          </c:extLst>
        </c:ser>
        <c:ser>
          <c:idx val="10"/>
          <c:order val="10"/>
          <c:tx>
            <c:v>Sobol winding K (Mu*-based)</c:v>
          </c:tx>
          <c:spPr>
            <a:ln w="22225" cap="rnd">
              <a:solidFill>
                <a:srgbClr val="00B050"/>
              </a:solidFill>
              <a:round/>
            </a:ln>
            <a:effectLst/>
          </c:spPr>
          <c:marker>
            <c:symbol val="none"/>
          </c:marker>
          <c:val>
            <c:numRef>
              <c:f>Correlations!$X$69:$X$76</c:f>
              <c:numCache>
                <c:formatCode>General</c:formatCode>
                <c:ptCount val="8"/>
                <c:pt idx="0">
                  <c:v>0.61263673469387703</c:v>
                </c:pt>
                <c:pt idx="1">
                  <c:v>0.64081632653061205</c:v>
                </c:pt>
                <c:pt idx="2">
                  <c:v>0.66550204081632602</c:v>
                </c:pt>
                <c:pt idx="3">
                  <c:v>0.68862040816326497</c:v>
                </c:pt>
                <c:pt idx="4">
                  <c:v>0.68235102040816298</c:v>
                </c:pt>
                <c:pt idx="5">
                  <c:v>0.71826938775510096</c:v>
                </c:pt>
                <c:pt idx="6">
                  <c:v>0.72421224489795899</c:v>
                </c:pt>
                <c:pt idx="7">
                  <c:v>0.74308571428571402</c:v>
                </c:pt>
              </c:numCache>
            </c:numRef>
          </c:val>
          <c:smooth val="0"/>
          <c:extLst>
            <c:ext xmlns:c16="http://schemas.microsoft.com/office/drawing/2014/chart" uri="{C3380CC4-5D6E-409C-BE32-E72D297353CC}">
              <c16:uniqueId val="{00000005-9960-4E81-B224-63BA56AC7CC0}"/>
            </c:ext>
          </c:extLst>
        </c:ser>
        <c:ser>
          <c:idx val="12"/>
          <c:order val="12"/>
          <c:tx>
            <c:v>Rd radial K (Xi-based)</c:v>
          </c:tx>
          <c:spPr>
            <a:ln w="22225" cap="rnd">
              <a:solidFill>
                <a:srgbClr val="BC14A8"/>
              </a:solidFill>
              <a:round/>
            </a:ln>
            <a:effectLst/>
          </c:spPr>
          <c:marker>
            <c:symbol val="none"/>
          </c:marker>
          <c:val>
            <c:numRef>
              <c:f>Correlations!$AB$58:$AB$65</c:f>
              <c:numCache>
                <c:formatCode>General</c:formatCode>
                <c:ptCount val="8"/>
                <c:pt idx="0">
                  <c:v>0.71657142857142797</c:v>
                </c:pt>
                <c:pt idx="1">
                  <c:v>0.71010612244897897</c:v>
                </c:pt>
                <c:pt idx="2">
                  <c:v>0.72133877551020398</c:v>
                </c:pt>
                <c:pt idx="3">
                  <c:v>0.73740408163265303</c:v>
                </c:pt>
                <c:pt idx="4">
                  <c:v>0.73289795918367295</c:v>
                </c:pt>
                <c:pt idx="5">
                  <c:v>0.74537142857142802</c:v>
                </c:pt>
                <c:pt idx="6">
                  <c:v>0.75794285714285703</c:v>
                </c:pt>
                <c:pt idx="7">
                  <c:v>0.76404897959183604</c:v>
                </c:pt>
              </c:numCache>
            </c:numRef>
          </c:val>
          <c:smooth val="0"/>
          <c:extLst>
            <c:ext xmlns:c16="http://schemas.microsoft.com/office/drawing/2014/chart" uri="{C3380CC4-5D6E-409C-BE32-E72D297353CC}">
              <c16:uniqueId val="{00000006-9960-4E81-B224-63BA56AC7CC0}"/>
            </c:ext>
          </c:extLst>
        </c:ser>
        <c:ser>
          <c:idx val="14"/>
          <c:order val="14"/>
          <c:tx>
            <c:v>Rd radial K (Mu*-based)</c:v>
          </c:tx>
          <c:spPr>
            <a:ln w="22225" cap="rnd">
              <a:solidFill>
                <a:srgbClr val="7030A0"/>
              </a:solidFill>
              <a:round/>
            </a:ln>
            <a:effectLst/>
          </c:spPr>
          <c:marker>
            <c:symbol val="none"/>
          </c:marker>
          <c:val>
            <c:numRef>
              <c:f>Correlations!$AB$69:$AB$76</c:f>
              <c:numCache>
                <c:formatCode>General</c:formatCode>
                <c:ptCount val="8"/>
                <c:pt idx="0">
                  <c:v>0.71657142857142797</c:v>
                </c:pt>
                <c:pt idx="1">
                  <c:v>0.71115102040816203</c:v>
                </c:pt>
                <c:pt idx="2">
                  <c:v>0.72911020408163196</c:v>
                </c:pt>
                <c:pt idx="3">
                  <c:v>0.73926530612244801</c:v>
                </c:pt>
                <c:pt idx="4">
                  <c:v>0.73622857142857101</c:v>
                </c:pt>
                <c:pt idx="5">
                  <c:v>0.74138775510204102</c:v>
                </c:pt>
                <c:pt idx="6">
                  <c:v>0.74504489795918405</c:v>
                </c:pt>
                <c:pt idx="7">
                  <c:v>0.75245714285714205</c:v>
                </c:pt>
              </c:numCache>
            </c:numRef>
          </c:val>
          <c:smooth val="0"/>
          <c:extLst>
            <c:ext xmlns:c16="http://schemas.microsoft.com/office/drawing/2014/chart" uri="{C3380CC4-5D6E-409C-BE32-E72D297353CC}">
              <c16:uniqueId val="{00000007-9960-4E81-B224-63BA56AC7CC0}"/>
            </c:ext>
          </c:extLst>
        </c:ser>
        <c:ser>
          <c:idx val="16"/>
          <c:order val="16"/>
          <c:tx>
            <c:v>Sobol rad base K (Xi-based)</c:v>
          </c:tx>
          <c:spPr>
            <a:ln w="22225" cap="rnd">
              <a:solidFill>
                <a:srgbClr val="FF0000"/>
              </a:solidFill>
              <a:round/>
            </a:ln>
            <a:effectLst/>
          </c:spPr>
          <c:marker>
            <c:symbol val="none"/>
          </c:marker>
          <c:val>
            <c:numRef>
              <c:f>Correlations!$Z$58:$Z$65</c:f>
              <c:numCache>
                <c:formatCode>General</c:formatCode>
                <c:ptCount val="8"/>
                <c:pt idx="0">
                  <c:v>0.63059591836734696</c:v>
                </c:pt>
                <c:pt idx="1">
                  <c:v>0.668506122448979</c:v>
                </c:pt>
                <c:pt idx="2">
                  <c:v>0.65844897959183601</c:v>
                </c:pt>
                <c:pt idx="3">
                  <c:v>0.67657142857142805</c:v>
                </c:pt>
                <c:pt idx="4">
                  <c:v>0.67797551020408098</c:v>
                </c:pt>
                <c:pt idx="5">
                  <c:v>0.67921632653061204</c:v>
                </c:pt>
                <c:pt idx="6">
                  <c:v>0.70236734693877501</c:v>
                </c:pt>
                <c:pt idx="7">
                  <c:v>0.69276734693877495</c:v>
                </c:pt>
              </c:numCache>
            </c:numRef>
          </c:val>
          <c:smooth val="0"/>
          <c:extLst>
            <c:ext xmlns:c16="http://schemas.microsoft.com/office/drawing/2014/chart" uri="{C3380CC4-5D6E-409C-BE32-E72D297353CC}">
              <c16:uniqueId val="{00000008-9960-4E81-B224-63BA56AC7CC0}"/>
            </c:ext>
          </c:extLst>
        </c:ser>
        <c:ser>
          <c:idx val="18"/>
          <c:order val="18"/>
          <c:tx>
            <c:v>Sobol rad base K (Mu*-based)</c:v>
          </c:tx>
          <c:spPr>
            <a:ln w="22225" cap="rnd">
              <a:solidFill>
                <a:srgbClr val="C00000"/>
              </a:solidFill>
              <a:round/>
            </a:ln>
            <a:effectLst/>
          </c:spPr>
          <c:marker>
            <c:symbol val="none"/>
          </c:marker>
          <c:val>
            <c:numRef>
              <c:f>Correlations!$Z$69:$Z$76</c:f>
              <c:numCache>
                <c:formatCode>General</c:formatCode>
                <c:ptCount val="8"/>
                <c:pt idx="0">
                  <c:v>0.63059591836734696</c:v>
                </c:pt>
                <c:pt idx="1">
                  <c:v>0.69590204081632601</c:v>
                </c:pt>
                <c:pt idx="2">
                  <c:v>0.68065306122448899</c:v>
                </c:pt>
                <c:pt idx="3">
                  <c:v>0.70057142857142796</c:v>
                </c:pt>
                <c:pt idx="4">
                  <c:v>0.70354285714285703</c:v>
                </c:pt>
                <c:pt idx="5">
                  <c:v>0.70782040816326497</c:v>
                </c:pt>
                <c:pt idx="6">
                  <c:v>0.72173061224489699</c:v>
                </c:pt>
                <c:pt idx="7">
                  <c:v>0.72225306122448896</c:v>
                </c:pt>
              </c:numCache>
            </c:numRef>
          </c:val>
          <c:smooth val="0"/>
          <c:extLst>
            <c:ext xmlns:c16="http://schemas.microsoft.com/office/drawing/2014/chart" uri="{C3380CC4-5D6E-409C-BE32-E72D297353CC}">
              <c16:uniqueId val="{00000009-9960-4E81-B224-63BA56AC7CC0}"/>
            </c:ext>
          </c:extLst>
        </c:ser>
        <c:dLbls>
          <c:showLegendKey val="0"/>
          <c:showVal val="0"/>
          <c:showCatName val="0"/>
          <c:showSerName val="0"/>
          <c:showPercent val="0"/>
          <c:showBubbleSize val="0"/>
        </c:dLbls>
        <c:marker val="1"/>
        <c:smooth val="0"/>
        <c:axId val="692474176"/>
        <c:axId val="876510224"/>
        <c:extLst>
          <c:ext xmlns:c15="http://schemas.microsoft.com/office/drawing/2012/chart" uri="{02D57815-91ED-43cb-92C2-25804820EDAC}">
            <c15:filteredLineSeries>
              <c15:ser>
                <c:idx val="4"/>
                <c:order val="4"/>
                <c:tx>
                  <c:v>OT Khare K (Xi-based)</c:v>
                </c:tx>
                <c:spPr>
                  <a:ln w="28575" cap="rnd">
                    <a:solidFill>
                      <a:schemeClr val="accent5"/>
                    </a:solidFill>
                    <a:round/>
                  </a:ln>
                  <a:effectLst/>
                </c:spPr>
                <c:marker>
                  <c:symbol val="none"/>
                </c:marker>
                <c:val>
                  <c:numRef>
                    <c:extLst>
                      <c:ext uri="{02D57815-91ED-43cb-92C2-25804820EDAC}">
                        <c15:formulaRef>
                          <c15:sqref>Correlations!$AD$58:$AD$65</c15:sqref>
                        </c15:formulaRef>
                      </c:ext>
                    </c:extLst>
                    <c:numCache>
                      <c:formatCode>General</c:formatCode>
                      <c:ptCount val="8"/>
                      <c:pt idx="0">
                        <c:v>0</c:v>
                      </c:pt>
                    </c:numCache>
                  </c:numRef>
                </c:val>
                <c:smooth val="0"/>
                <c:extLst>
                  <c:ext xmlns:c16="http://schemas.microsoft.com/office/drawing/2014/chart" uri="{C3380CC4-5D6E-409C-BE32-E72D297353CC}">
                    <c16:uniqueId val="{00000002-9960-4E81-B224-63BA56AC7CC0}"/>
                  </c:ext>
                </c:extLst>
              </c15:ser>
            </c15:filteredLineSeries>
            <c15:filteredLineSeries>
              <c15:ser>
                <c:idx val="6"/>
                <c:order val="6"/>
                <c:tx>
                  <c:v>OT Khare K (Mu*-based)</c:v>
                </c:tx>
                <c:spPr>
                  <a:ln w="28575" cap="rnd">
                    <a:solidFill>
                      <a:schemeClr val="accent1">
                        <a:lumMod val="60000"/>
                      </a:schemeClr>
                    </a:solidFill>
                    <a:round/>
                  </a:ln>
                  <a:effectLst/>
                </c:spPr>
                <c:marker>
                  <c:symbol val="none"/>
                </c:marker>
                <c:val>
                  <c:numRef>
                    <c:extLst xmlns:c15="http://schemas.microsoft.com/office/drawing/2012/chart">
                      <c:ext xmlns:c15="http://schemas.microsoft.com/office/drawing/2012/chart" uri="{02D57815-91ED-43cb-92C2-25804820EDAC}">
                        <c15:formulaRef>
                          <c15:sqref>Correlations!$AD$69:$AD$76</c15:sqref>
                        </c15:formulaRef>
                      </c:ext>
                    </c:extLst>
                    <c:numCache>
                      <c:formatCode>General</c:formatCode>
                      <c:ptCount val="8"/>
                      <c:pt idx="0">
                        <c:v>0</c:v>
                      </c:pt>
                    </c:numCache>
                  </c:numRef>
                </c:val>
                <c:smooth val="0"/>
                <c:extLst xmlns:c15="http://schemas.microsoft.com/office/drawing/2012/chart">
                  <c:ext xmlns:c16="http://schemas.microsoft.com/office/drawing/2014/chart" uri="{C3380CC4-5D6E-409C-BE32-E72D297353CC}">
                    <c16:uniqueId val="{00000003-9960-4E81-B224-63BA56AC7CC0}"/>
                  </c:ext>
                </c:extLst>
              </c15:ser>
            </c15:filteredLineSeries>
          </c:ext>
        </c:extLst>
      </c:lineChart>
      <c:lineChart>
        <c:grouping val="standard"/>
        <c:varyColors val="0"/>
        <c:ser>
          <c:idx val="1"/>
          <c:order val="1"/>
          <c:tx>
            <c:v>Sobol radial P (Xi-based)</c:v>
          </c:tx>
          <c:spPr>
            <a:ln w="22225" cap="rnd">
              <a:solidFill>
                <a:schemeClr val="accent2"/>
              </a:solidFill>
              <a:prstDash val="dash"/>
              <a:round/>
            </a:ln>
            <a:effectLst/>
          </c:spPr>
          <c:marker>
            <c:symbol val="none"/>
          </c:marker>
          <c:cat>
            <c:numRef>
              <c:f>Correlations!$U$17:$U$24</c:f>
              <c:numCache>
                <c:formatCode>General</c:formatCode>
                <c:ptCount val="8"/>
                <c:pt idx="0">
                  <c:v>2</c:v>
                </c:pt>
                <c:pt idx="1">
                  <c:v>4</c:v>
                </c:pt>
                <c:pt idx="2">
                  <c:v>6</c:v>
                </c:pt>
                <c:pt idx="3">
                  <c:v>10</c:v>
                </c:pt>
                <c:pt idx="4">
                  <c:v>15</c:v>
                </c:pt>
                <c:pt idx="5">
                  <c:v>25</c:v>
                </c:pt>
                <c:pt idx="6">
                  <c:v>40</c:v>
                </c:pt>
                <c:pt idx="7">
                  <c:v>100</c:v>
                </c:pt>
              </c:numCache>
            </c:numRef>
          </c:cat>
          <c:val>
            <c:numRef>
              <c:f>Correlations!$W$58:$W$65</c:f>
              <c:numCache>
                <c:formatCode>General</c:formatCode>
                <c:ptCount val="8"/>
                <c:pt idx="0">
                  <c:v>0.82154002370036805</c:v>
                </c:pt>
                <c:pt idx="1">
                  <c:v>0.83655161140211998</c:v>
                </c:pt>
                <c:pt idx="2">
                  <c:v>0.85785950365653596</c:v>
                </c:pt>
                <c:pt idx="3">
                  <c:v>0.86795994412066402</c:v>
                </c:pt>
                <c:pt idx="4">
                  <c:v>0.88237506421563305</c:v>
                </c:pt>
                <c:pt idx="5">
                  <c:v>0.90671533899883305</c:v>
                </c:pt>
                <c:pt idx="6">
                  <c:v>0.92639350419650601</c:v>
                </c:pt>
                <c:pt idx="7">
                  <c:v>0.94502629979420505</c:v>
                </c:pt>
              </c:numCache>
            </c:numRef>
          </c:val>
          <c:smooth val="0"/>
          <c:extLst>
            <c:ext xmlns:c16="http://schemas.microsoft.com/office/drawing/2014/chart" uri="{C3380CC4-5D6E-409C-BE32-E72D297353CC}">
              <c16:uniqueId val="{0000000A-9960-4E81-B224-63BA56AC7CC0}"/>
            </c:ext>
          </c:extLst>
        </c:ser>
        <c:ser>
          <c:idx val="3"/>
          <c:order val="3"/>
          <c:tx>
            <c:v>Sobol radial P (Mu*-based)</c:v>
          </c:tx>
          <c:spPr>
            <a:ln w="22225" cap="rnd">
              <a:solidFill>
                <a:schemeClr val="accent4"/>
              </a:solidFill>
              <a:prstDash val="dash"/>
              <a:round/>
            </a:ln>
            <a:effectLst/>
          </c:spPr>
          <c:marker>
            <c:symbol val="none"/>
          </c:marker>
          <c:val>
            <c:numRef>
              <c:f>Correlations!$W$69:$W$76</c:f>
              <c:numCache>
                <c:formatCode>General</c:formatCode>
                <c:ptCount val="8"/>
                <c:pt idx="0">
                  <c:v>0.82154002370036805</c:v>
                </c:pt>
                <c:pt idx="1">
                  <c:v>0.815213768414767</c:v>
                </c:pt>
                <c:pt idx="2">
                  <c:v>0.85369518846757897</c:v>
                </c:pt>
                <c:pt idx="3">
                  <c:v>0.84606937113943104</c:v>
                </c:pt>
                <c:pt idx="4">
                  <c:v>0.86350456915658502</c:v>
                </c:pt>
                <c:pt idx="5">
                  <c:v>0.87939183077190097</c:v>
                </c:pt>
                <c:pt idx="6">
                  <c:v>0.89098024742442405</c:v>
                </c:pt>
                <c:pt idx="7">
                  <c:v>0.91556993910385898</c:v>
                </c:pt>
              </c:numCache>
            </c:numRef>
          </c:val>
          <c:smooth val="0"/>
          <c:extLst>
            <c:ext xmlns:c16="http://schemas.microsoft.com/office/drawing/2014/chart" uri="{C3380CC4-5D6E-409C-BE32-E72D297353CC}">
              <c16:uniqueId val="{0000000B-9960-4E81-B224-63BA56AC7CC0}"/>
            </c:ext>
          </c:extLst>
        </c:ser>
        <c:ser>
          <c:idx val="9"/>
          <c:order val="9"/>
          <c:tx>
            <c:v>Sobol winding P (Xi-based)</c:v>
          </c:tx>
          <c:spPr>
            <a:ln w="22225" cap="rnd">
              <a:solidFill>
                <a:srgbClr val="92D050"/>
              </a:solidFill>
              <a:prstDash val="dash"/>
              <a:round/>
            </a:ln>
            <a:effectLst/>
          </c:spPr>
          <c:marker>
            <c:symbol val="none"/>
          </c:marker>
          <c:val>
            <c:numRef>
              <c:f>Correlations!$Y$58:$Y$65</c:f>
              <c:numCache>
                <c:formatCode>General</c:formatCode>
                <c:ptCount val="8"/>
                <c:pt idx="0">
                  <c:v>0.77992297023747503</c:v>
                </c:pt>
                <c:pt idx="1">
                  <c:v>0.79928539368350204</c:v>
                </c:pt>
                <c:pt idx="2">
                  <c:v>0.81082030629415602</c:v>
                </c:pt>
                <c:pt idx="3">
                  <c:v>0.86643152570703796</c:v>
                </c:pt>
                <c:pt idx="4">
                  <c:v>0.88495174433246004</c:v>
                </c:pt>
                <c:pt idx="5">
                  <c:v>0.90758144601475599</c:v>
                </c:pt>
                <c:pt idx="6">
                  <c:v>0.92692850675684502</c:v>
                </c:pt>
                <c:pt idx="7">
                  <c:v>0.94011082295702997</c:v>
                </c:pt>
              </c:numCache>
            </c:numRef>
          </c:val>
          <c:smooth val="0"/>
          <c:extLst>
            <c:ext xmlns:c16="http://schemas.microsoft.com/office/drawing/2014/chart" uri="{C3380CC4-5D6E-409C-BE32-E72D297353CC}">
              <c16:uniqueId val="{0000000E-9960-4E81-B224-63BA56AC7CC0}"/>
            </c:ext>
          </c:extLst>
        </c:ser>
        <c:ser>
          <c:idx val="11"/>
          <c:order val="11"/>
          <c:tx>
            <c:v>Sobol winding P (Mu*-based)</c:v>
          </c:tx>
          <c:spPr>
            <a:ln w="22225" cap="rnd">
              <a:solidFill>
                <a:srgbClr val="7030A0"/>
              </a:solidFill>
              <a:prstDash val="dash"/>
              <a:round/>
            </a:ln>
            <a:effectLst/>
          </c:spPr>
          <c:marker>
            <c:symbol val="none"/>
          </c:marker>
          <c:val>
            <c:numRef>
              <c:f>Correlations!$Y$69:$Y$76</c:f>
              <c:numCache>
                <c:formatCode>General</c:formatCode>
                <c:ptCount val="8"/>
                <c:pt idx="0">
                  <c:v>0.77992297023747503</c:v>
                </c:pt>
                <c:pt idx="1">
                  <c:v>0.76602766062373395</c:v>
                </c:pt>
                <c:pt idx="2">
                  <c:v>0.80563176376970802</c:v>
                </c:pt>
                <c:pt idx="3">
                  <c:v>0.82524806283715202</c:v>
                </c:pt>
                <c:pt idx="4">
                  <c:v>0.82658528916767804</c:v>
                </c:pt>
                <c:pt idx="5">
                  <c:v>0.87524228604424903</c:v>
                </c:pt>
                <c:pt idx="6">
                  <c:v>0.88689050606842601</c:v>
                </c:pt>
                <c:pt idx="7">
                  <c:v>0.903108262970854</c:v>
                </c:pt>
              </c:numCache>
            </c:numRef>
          </c:val>
          <c:smooth val="0"/>
          <c:extLst>
            <c:ext xmlns:c16="http://schemas.microsoft.com/office/drawing/2014/chart" uri="{C3380CC4-5D6E-409C-BE32-E72D297353CC}">
              <c16:uniqueId val="{0000000F-9960-4E81-B224-63BA56AC7CC0}"/>
            </c:ext>
          </c:extLst>
        </c:ser>
        <c:ser>
          <c:idx val="13"/>
          <c:order val="13"/>
          <c:tx>
            <c:v>Rd radial P (Xi-based)</c:v>
          </c:tx>
          <c:spPr>
            <a:ln w="22225" cap="rnd">
              <a:solidFill>
                <a:srgbClr val="BC14A8"/>
              </a:solidFill>
              <a:prstDash val="dash"/>
              <a:round/>
            </a:ln>
            <a:effectLst/>
          </c:spPr>
          <c:marker>
            <c:symbol val="none"/>
          </c:marker>
          <c:val>
            <c:numRef>
              <c:f>Correlations!$AC$58:$AC$65</c:f>
              <c:numCache>
                <c:formatCode>General</c:formatCode>
                <c:ptCount val="8"/>
                <c:pt idx="0">
                  <c:v>0.89252539444019396</c:v>
                </c:pt>
                <c:pt idx="1">
                  <c:v>0.88680028940379096</c:v>
                </c:pt>
                <c:pt idx="2">
                  <c:v>0.88422828496341599</c:v>
                </c:pt>
                <c:pt idx="3">
                  <c:v>0.89564816445131701</c:v>
                </c:pt>
                <c:pt idx="4">
                  <c:v>0.89884979569639101</c:v>
                </c:pt>
                <c:pt idx="5">
                  <c:v>0.91411236694016296</c:v>
                </c:pt>
                <c:pt idx="6">
                  <c:v>0.93360910434898003</c:v>
                </c:pt>
                <c:pt idx="7">
                  <c:v>0.94300347755476799</c:v>
                </c:pt>
              </c:numCache>
            </c:numRef>
          </c:val>
          <c:smooth val="0"/>
          <c:extLst>
            <c:ext xmlns:c16="http://schemas.microsoft.com/office/drawing/2014/chart" uri="{C3380CC4-5D6E-409C-BE32-E72D297353CC}">
              <c16:uniqueId val="{00000010-9960-4E81-B224-63BA56AC7CC0}"/>
            </c:ext>
          </c:extLst>
        </c:ser>
        <c:ser>
          <c:idx val="15"/>
          <c:order val="15"/>
          <c:tx>
            <c:v>Rd radial P (Mu*-based)</c:v>
          </c:tx>
          <c:spPr>
            <a:ln w="22225" cap="rnd">
              <a:solidFill>
                <a:srgbClr val="7030A0"/>
              </a:solidFill>
              <a:prstDash val="dash"/>
              <a:round/>
            </a:ln>
            <a:effectLst/>
          </c:spPr>
          <c:marker>
            <c:symbol val="none"/>
          </c:marker>
          <c:val>
            <c:numRef>
              <c:f>Correlations!$AC$69:$AC$76</c:f>
              <c:numCache>
                <c:formatCode>General</c:formatCode>
                <c:ptCount val="8"/>
                <c:pt idx="0">
                  <c:v>0.89252539444019396</c:v>
                </c:pt>
                <c:pt idx="1">
                  <c:v>0.88337273164002805</c:v>
                </c:pt>
                <c:pt idx="2">
                  <c:v>0.8981356081438</c:v>
                </c:pt>
                <c:pt idx="3">
                  <c:v>0.89817713079573402</c:v>
                </c:pt>
                <c:pt idx="4">
                  <c:v>0.89601381979925498</c:v>
                </c:pt>
                <c:pt idx="5">
                  <c:v>0.89883648570207897</c:v>
                </c:pt>
                <c:pt idx="6">
                  <c:v>0.91255904215283101</c:v>
                </c:pt>
                <c:pt idx="7">
                  <c:v>0.91832179133296798</c:v>
                </c:pt>
              </c:numCache>
            </c:numRef>
          </c:val>
          <c:smooth val="0"/>
          <c:extLst>
            <c:ext xmlns:c16="http://schemas.microsoft.com/office/drawing/2014/chart" uri="{C3380CC4-5D6E-409C-BE32-E72D297353CC}">
              <c16:uniqueId val="{00000011-9960-4E81-B224-63BA56AC7CC0}"/>
            </c:ext>
          </c:extLst>
        </c:ser>
        <c:ser>
          <c:idx val="17"/>
          <c:order val="17"/>
          <c:tx>
            <c:v>Sobol rad base P (Xi-based)</c:v>
          </c:tx>
          <c:spPr>
            <a:ln w="22225" cap="rnd">
              <a:solidFill>
                <a:srgbClr val="FF0000"/>
              </a:solidFill>
              <a:prstDash val="dash"/>
              <a:round/>
            </a:ln>
            <a:effectLst/>
          </c:spPr>
          <c:marker>
            <c:symbol val="none"/>
          </c:marker>
          <c:val>
            <c:numRef>
              <c:f>Correlations!$AA$58:$AA$65</c:f>
              <c:numCache>
                <c:formatCode>General</c:formatCode>
                <c:ptCount val="8"/>
                <c:pt idx="0">
                  <c:v>0.83264095209632905</c:v>
                </c:pt>
                <c:pt idx="1">
                  <c:v>0.86068202065425403</c:v>
                </c:pt>
                <c:pt idx="2">
                  <c:v>0.85685907859291899</c:v>
                </c:pt>
                <c:pt idx="3">
                  <c:v>0.86218818323893598</c:v>
                </c:pt>
                <c:pt idx="4">
                  <c:v>0.86627052843783603</c:v>
                </c:pt>
                <c:pt idx="5">
                  <c:v>0.87071033784762597</c:v>
                </c:pt>
                <c:pt idx="6">
                  <c:v>0.89265151360963402</c:v>
                </c:pt>
                <c:pt idx="7">
                  <c:v>0.88201985082273604</c:v>
                </c:pt>
              </c:numCache>
            </c:numRef>
          </c:val>
          <c:smooth val="0"/>
          <c:extLst>
            <c:ext xmlns:c16="http://schemas.microsoft.com/office/drawing/2014/chart" uri="{C3380CC4-5D6E-409C-BE32-E72D297353CC}">
              <c16:uniqueId val="{00000012-9960-4E81-B224-63BA56AC7CC0}"/>
            </c:ext>
          </c:extLst>
        </c:ser>
        <c:ser>
          <c:idx val="19"/>
          <c:order val="19"/>
          <c:tx>
            <c:v>Sobol rad base P (Mu*-based)</c:v>
          </c:tx>
          <c:spPr>
            <a:ln w="22225" cap="rnd">
              <a:solidFill>
                <a:srgbClr val="C00000"/>
              </a:solidFill>
              <a:prstDash val="dash"/>
              <a:round/>
            </a:ln>
            <a:effectLst/>
          </c:spPr>
          <c:marker>
            <c:symbol val="none"/>
          </c:marker>
          <c:val>
            <c:numRef>
              <c:f>Correlations!$AA$69:$AA$76</c:f>
              <c:numCache>
                <c:formatCode>General</c:formatCode>
                <c:ptCount val="8"/>
                <c:pt idx="0">
                  <c:v>0.83264095209632905</c:v>
                </c:pt>
                <c:pt idx="1">
                  <c:v>0.86512165116332496</c:v>
                </c:pt>
                <c:pt idx="2">
                  <c:v>0.85198552285159102</c:v>
                </c:pt>
                <c:pt idx="3">
                  <c:v>0.87202405943223305</c:v>
                </c:pt>
                <c:pt idx="4">
                  <c:v>0.86824221278338898</c:v>
                </c:pt>
                <c:pt idx="5">
                  <c:v>0.86990639757553001</c:v>
                </c:pt>
                <c:pt idx="6">
                  <c:v>0.89614751979158902</c:v>
                </c:pt>
                <c:pt idx="7">
                  <c:v>0.89168449967277996</c:v>
                </c:pt>
              </c:numCache>
            </c:numRef>
          </c:val>
          <c:smooth val="0"/>
          <c:extLst>
            <c:ext xmlns:c16="http://schemas.microsoft.com/office/drawing/2014/chart" uri="{C3380CC4-5D6E-409C-BE32-E72D297353CC}">
              <c16:uniqueId val="{00000013-9960-4E81-B224-63BA56AC7CC0}"/>
            </c:ext>
          </c:extLst>
        </c:ser>
        <c:dLbls>
          <c:showLegendKey val="0"/>
          <c:showVal val="0"/>
          <c:showCatName val="0"/>
          <c:showSerName val="0"/>
          <c:showPercent val="0"/>
          <c:showBubbleSize val="0"/>
        </c:dLbls>
        <c:marker val="1"/>
        <c:smooth val="0"/>
        <c:axId val="1252408975"/>
        <c:axId val="1252407727"/>
        <c:extLst>
          <c:ext xmlns:c15="http://schemas.microsoft.com/office/drawing/2012/chart" uri="{02D57815-91ED-43cb-92C2-25804820EDAC}">
            <c15:filteredLineSeries>
              <c15:ser>
                <c:idx val="5"/>
                <c:order val="5"/>
                <c:tx>
                  <c:v>OT Khare P (Xi-based)</c:v>
                </c:tx>
                <c:spPr>
                  <a:ln w="28575" cap="rnd">
                    <a:solidFill>
                      <a:schemeClr val="accent6"/>
                    </a:solidFill>
                    <a:round/>
                  </a:ln>
                  <a:effectLst/>
                </c:spPr>
                <c:marker>
                  <c:symbol val="none"/>
                </c:marker>
                <c:val>
                  <c:numRef>
                    <c:extLst>
                      <c:ext uri="{02D57815-91ED-43cb-92C2-25804820EDAC}">
                        <c15:formulaRef>
                          <c15:sqref>Correlations!$AE$58:$AE$65</c15:sqref>
                        </c15:formulaRef>
                      </c:ext>
                    </c:extLst>
                    <c:numCache>
                      <c:formatCode>General</c:formatCode>
                      <c:ptCount val="8"/>
                      <c:pt idx="0">
                        <c:v>0</c:v>
                      </c:pt>
                    </c:numCache>
                  </c:numRef>
                </c:val>
                <c:smooth val="0"/>
                <c:extLst>
                  <c:ext xmlns:c16="http://schemas.microsoft.com/office/drawing/2014/chart" uri="{C3380CC4-5D6E-409C-BE32-E72D297353CC}">
                    <c16:uniqueId val="{0000000C-9960-4E81-B224-63BA56AC7CC0}"/>
                  </c:ext>
                </c:extLst>
              </c15:ser>
            </c15:filteredLineSeries>
            <c15:filteredLineSeries>
              <c15:ser>
                <c:idx val="7"/>
                <c:order val="7"/>
                <c:tx>
                  <c:v>OT Khare P (Mu*-based)</c:v>
                </c:tx>
                <c:spPr>
                  <a:ln w="28575" cap="rnd">
                    <a:solidFill>
                      <a:schemeClr val="accent2">
                        <a:lumMod val="60000"/>
                      </a:schemeClr>
                    </a:solidFill>
                    <a:round/>
                  </a:ln>
                  <a:effectLst/>
                </c:spPr>
                <c:marker>
                  <c:symbol val="none"/>
                </c:marker>
                <c:val>
                  <c:numRef>
                    <c:extLst xmlns:c15="http://schemas.microsoft.com/office/drawing/2012/chart">
                      <c:ext xmlns:c15="http://schemas.microsoft.com/office/drawing/2012/chart" uri="{02D57815-91ED-43cb-92C2-25804820EDAC}">
                        <c15:formulaRef>
                          <c15:sqref>Correlations!$AE$69:$AE$76</c15:sqref>
                        </c15:formulaRef>
                      </c:ext>
                    </c:extLst>
                    <c:numCache>
                      <c:formatCode>General</c:formatCode>
                      <c:ptCount val="8"/>
                      <c:pt idx="0">
                        <c:v>0</c:v>
                      </c:pt>
                    </c:numCache>
                  </c:numRef>
                </c:val>
                <c:smooth val="0"/>
                <c:extLst xmlns:c15="http://schemas.microsoft.com/office/drawing/2012/chart">
                  <c:ext xmlns:c16="http://schemas.microsoft.com/office/drawing/2014/chart" uri="{C3380CC4-5D6E-409C-BE32-E72D297353CC}">
                    <c16:uniqueId val="{0000000D-9960-4E81-B224-63BA56AC7CC0}"/>
                  </c:ext>
                </c:extLst>
              </c15:ser>
            </c15:filteredLineSeries>
          </c:ext>
        </c:extLst>
      </c:lineChart>
      <c:catAx>
        <c:axId val="69247417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number</a:t>
                </a:r>
                <a:r>
                  <a:rPr lang="en-GB" baseline="0"/>
                  <a:t> of trajectories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6510224"/>
        <c:crosses val="autoZero"/>
        <c:auto val="1"/>
        <c:lblAlgn val="ctr"/>
        <c:lblOffset val="100"/>
        <c:noMultiLvlLbl val="0"/>
      </c:catAx>
      <c:valAx>
        <c:axId val="876510224"/>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Kendall correlation </a:t>
                </a:r>
                <a:r>
                  <a:rPr lang="en-GB" baseline="0"/>
                  <a:t>(solid)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474176"/>
        <c:crosses val="autoZero"/>
        <c:crossBetween val="between"/>
      </c:valAx>
      <c:valAx>
        <c:axId val="1252407727"/>
        <c:scaling>
          <c:orientation val="minMax"/>
          <c:max val="1"/>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Pearson</a:t>
                </a:r>
                <a:r>
                  <a:rPr lang="en-GB" baseline="0"/>
                  <a:t> correlation (dotted)</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2408975"/>
        <c:crosses val="max"/>
        <c:crossBetween val="between"/>
      </c:valAx>
      <c:catAx>
        <c:axId val="1252408975"/>
        <c:scaling>
          <c:orientation val="minMax"/>
        </c:scaling>
        <c:delete val="1"/>
        <c:axPos val="b"/>
        <c:numFmt formatCode="General" sourceLinked="1"/>
        <c:majorTickMark val="out"/>
        <c:minorTickMark val="none"/>
        <c:tickLblPos val="nextTo"/>
        <c:crossAx val="1252407727"/>
        <c:crosses val="autoZero"/>
        <c:auto val="1"/>
        <c:lblAlgn val="ctr"/>
        <c:lblOffset val="100"/>
        <c:noMultiLvlLbl val="0"/>
      </c:catAx>
      <c:spPr>
        <a:noFill/>
        <a:ln>
          <a:noFill/>
        </a:ln>
        <a:effectLst/>
      </c:spPr>
    </c:plotArea>
    <c:legend>
      <c:legendPos val="b"/>
      <c:layout>
        <c:manualLayout>
          <c:xMode val="edge"/>
          <c:yMode val="edge"/>
          <c:x val="6.6528639227359132E-2"/>
          <c:y val="0.68853288427605175"/>
          <c:w val="0.88432303503961451"/>
          <c:h val="0.295562539839710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Penman-Monteith Kendall</a:t>
            </a:r>
          </a:p>
        </c:rich>
      </c:tx>
      <c:layout>
        <c:manualLayout>
          <c:xMode val="edge"/>
          <c:yMode val="edge"/>
          <c:x val="0.24414649286157666"/>
          <c:y val="2.484472049689440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78005542603264"/>
          <c:y val="9.8316766070245198E-2"/>
          <c:w val="0.76439889147934725"/>
          <c:h val="0.78572341500790666"/>
        </c:manualLayout>
      </c:layout>
      <c:lineChart>
        <c:grouping val="standard"/>
        <c:varyColors val="0"/>
        <c:ser>
          <c:idx val="0"/>
          <c:order val="0"/>
          <c:spPr>
            <a:ln w="22225" cap="rnd">
              <a:solidFill>
                <a:schemeClr val="accent2"/>
              </a:solidFill>
              <a:round/>
            </a:ln>
            <a:effectLst/>
          </c:spPr>
          <c:marker>
            <c:symbol val="none"/>
          </c:marker>
          <c:cat>
            <c:numRef>
              <c:f>[1]Correlations!$U$17:$U$24</c:f>
              <c:numCache>
                <c:formatCode>General</c:formatCode>
                <c:ptCount val="8"/>
                <c:pt idx="0">
                  <c:v>2</c:v>
                </c:pt>
                <c:pt idx="1">
                  <c:v>4</c:v>
                </c:pt>
                <c:pt idx="2">
                  <c:v>6</c:v>
                </c:pt>
                <c:pt idx="3">
                  <c:v>10</c:v>
                </c:pt>
                <c:pt idx="4">
                  <c:v>15</c:v>
                </c:pt>
                <c:pt idx="5">
                  <c:v>25</c:v>
                </c:pt>
                <c:pt idx="6">
                  <c:v>40</c:v>
                </c:pt>
                <c:pt idx="7">
                  <c:v>100</c:v>
                </c:pt>
              </c:numCache>
            </c:numRef>
          </c:cat>
          <c:val>
            <c:numRef>
              <c:f>[1]Correlations!$AV$6:$AV$13</c:f>
              <c:numCache>
                <c:formatCode>0.000</c:formatCode>
                <c:ptCount val="8"/>
                <c:pt idx="0">
                  <c:v>0.57285714285714195</c:v>
                </c:pt>
                <c:pt idx="1">
                  <c:v>0.624285714285714</c:v>
                </c:pt>
                <c:pt idx="2">
                  <c:v>0.63571428571428501</c:v>
                </c:pt>
                <c:pt idx="3">
                  <c:v>0.65571428571428503</c:v>
                </c:pt>
                <c:pt idx="4">
                  <c:v>0.64571428571428502</c:v>
                </c:pt>
                <c:pt idx="5">
                  <c:v>0.625714285714285</c:v>
                </c:pt>
                <c:pt idx="6">
                  <c:v>0.56428571428571395</c:v>
                </c:pt>
                <c:pt idx="7">
                  <c:v>0.53285714285714203</c:v>
                </c:pt>
              </c:numCache>
            </c:numRef>
          </c:val>
          <c:smooth val="0"/>
          <c:extLst>
            <c:ext xmlns:c16="http://schemas.microsoft.com/office/drawing/2014/chart" uri="{C3380CC4-5D6E-409C-BE32-E72D297353CC}">
              <c16:uniqueId val="{00000000-C65C-46A3-93EE-87B3598B643F}"/>
            </c:ext>
          </c:extLst>
        </c:ser>
        <c:ser>
          <c:idx val="2"/>
          <c:order val="2"/>
          <c:spPr>
            <a:ln w="22225" cap="rnd">
              <a:solidFill>
                <a:schemeClr val="accent4"/>
              </a:solidFill>
              <a:round/>
            </a:ln>
            <a:effectLst/>
          </c:spPr>
          <c:marker>
            <c:symbol val="none"/>
          </c:marker>
          <c:val>
            <c:numRef>
              <c:f>[1]Correlations!$AV$17:$AV$24</c:f>
              <c:numCache>
                <c:formatCode>0.000</c:formatCode>
                <c:ptCount val="8"/>
                <c:pt idx="0">
                  <c:v>0.57285714285714195</c:v>
                </c:pt>
                <c:pt idx="1">
                  <c:v>0.754285714285714</c:v>
                </c:pt>
                <c:pt idx="2">
                  <c:v>0.81714285714285695</c:v>
                </c:pt>
                <c:pt idx="3">
                  <c:v>0.93</c:v>
                </c:pt>
                <c:pt idx="4">
                  <c:v>0.94</c:v>
                </c:pt>
                <c:pt idx="5">
                  <c:v>1</c:v>
                </c:pt>
                <c:pt idx="6">
                  <c:v>1</c:v>
                </c:pt>
                <c:pt idx="7">
                  <c:v>1</c:v>
                </c:pt>
              </c:numCache>
            </c:numRef>
          </c:val>
          <c:smooth val="0"/>
          <c:extLst>
            <c:ext xmlns:c16="http://schemas.microsoft.com/office/drawing/2014/chart" uri="{C3380CC4-5D6E-409C-BE32-E72D297353CC}">
              <c16:uniqueId val="{00000001-C65C-46A3-93EE-87B3598B643F}"/>
            </c:ext>
          </c:extLst>
        </c:ser>
        <c:ser>
          <c:idx val="4"/>
          <c:order val="4"/>
          <c:spPr>
            <a:ln w="22225" cap="rnd">
              <a:solidFill>
                <a:schemeClr val="accent5">
                  <a:lumMod val="40000"/>
                  <a:lumOff val="60000"/>
                </a:schemeClr>
              </a:solidFill>
              <a:round/>
            </a:ln>
            <a:effectLst/>
          </c:spPr>
          <c:marker>
            <c:symbol val="none"/>
          </c:marker>
          <c:val>
            <c:numRef>
              <c:f>[1]Correlations!$BF$6:$BF$13</c:f>
              <c:numCache>
                <c:formatCode>0.000</c:formatCode>
                <c:ptCount val="8"/>
                <c:pt idx="0">
                  <c:v>0.33285714285714202</c:v>
                </c:pt>
                <c:pt idx="1">
                  <c:v>0.41571428571428498</c:v>
                </c:pt>
                <c:pt idx="2">
                  <c:v>0.44857142857142801</c:v>
                </c:pt>
                <c:pt idx="3">
                  <c:v>0.55571428571428505</c:v>
                </c:pt>
                <c:pt idx="4">
                  <c:v>0.52999999999999903</c:v>
                </c:pt>
                <c:pt idx="5">
                  <c:v>0.65142857142857102</c:v>
                </c:pt>
                <c:pt idx="6">
                  <c:v>0.63857142857142801</c:v>
                </c:pt>
                <c:pt idx="7">
                  <c:v>0.68428571428571405</c:v>
                </c:pt>
              </c:numCache>
            </c:numRef>
          </c:val>
          <c:smooth val="0"/>
          <c:extLst>
            <c:ext xmlns:c16="http://schemas.microsoft.com/office/drawing/2014/chart" uri="{C3380CC4-5D6E-409C-BE32-E72D297353CC}">
              <c16:uniqueId val="{00000002-C65C-46A3-93EE-87B3598B643F}"/>
            </c:ext>
          </c:extLst>
        </c:ser>
        <c:ser>
          <c:idx val="6"/>
          <c:order val="6"/>
          <c:spPr>
            <a:ln w="22225" cap="rnd">
              <a:solidFill>
                <a:srgbClr val="0070C0"/>
              </a:solidFill>
              <a:round/>
            </a:ln>
            <a:effectLst/>
          </c:spPr>
          <c:marker>
            <c:symbol val="none"/>
          </c:marker>
          <c:val>
            <c:numRef>
              <c:f>[1]Correlations!$BF$17:$BF$24</c:f>
              <c:numCache>
                <c:formatCode>0.000</c:formatCode>
                <c:ptCount val="8"/>
                <c:pt idx="0">
                  <c:v>0.33285714285714202</c:v>
                </c:pt>
                <c:pt idx="1">
                  <c:v>0.501428571428571</c:v>
                </c:pt>
                <c:pt idx="2">
                  <c:v>0.624285714285714</c:v>
                </c:pt>
                <c:pt idx="3">
                  <c:v>0.75714285714285701</c:v>
                </c:pt>
                <c:pt idx="4">
                  <c:v>0.91285714285714203</c:v>
                </c:pt>
                <c:pt idx="5">
                  <c:v>0.92857142857142805</c:v>
                </c:pt>
                <c:pt idx="6">
                  <c:v>0.98571428571428499</c:v>
                </c:pt>
                <c:pt idx="7">
                  <c:v>0.995714285714285</c:v>
                </c:pt>
              </c:numCache>
            </c:numRef>
          </c:val>
          <c:smooth val="0"/>
          <c:extLst>
            <c:ext xmlns:c16="http://schemas.microsoft.com/office/drawing/2014/chart" uri="{C3380CC4-5D6E-409C-BE32-E72D297353CC}">
              <c16:uniqueId val="{00000003-C65C-46A3-93EE-87B3598B643F}"/>
            </c:ext>
          </c:extLst>
        </c:ser>
        <c:ser>
          <c:idx val="8"/>
          <c:order val="8"/>
          <c:spPr>
            <a:ln w="22225" cap="rnd">
              <a:solidFill>
                <a:srgbClr val="92D050"/>
              </a:solidFill>
              <a:round/>
            </a:ln>
            <a:effectLst/>
          </c:spPr>
          <c:marker>
            <c:symbol val="none"/>
          </c:marker>
          <c:val>
            <c:numRef>
              <c:f>[1]Correlations!$AX$6:$AX$13</c:f>
              <c:numCache>
                <c:formatCode>0.000</c:formatCode>
                <c:ptCount val="8"/>
                <c:pt idx="0">
                  <c:v>0.56142857142857105</c:v>
                </c:pt>
                <c:pt idx="1">
                  <c:v>0.58285714285714196</c:v>
                </c:pt>
                <c:pt idx="2">
                  <c:v>0.60999999999999899</c:v>
                </c:pt>
                <c:pt idx="3">
                  <c:v>0.65714285714285603</c:v>
                </c:pt>
                <c:pt idx="4">
                  <c:v>0.63285714285714201</c:v>
                </c:pt>
                <c:pt idx="5">
                  <c:v>0.625714285714285</c:v>
                </c:pt>
                <c:pt idx="6">
                  <c:v>0.56571428571428495</c:v>
                </c:pt>
                <c:pt idx="7">
                  <c:v>0.52142857142857102</c:v>
                </c:pt>
              </c:numCache>
            </c:numRef>
          </c:val>
          <c:smooth val="0"/>
          <c:extLst xmlns:c15="http://schemas.microsoft.com/office/drawing/2012/chart">
            <c:ext xmlns:c16="http://schemas.microsoft.com/office/drawing/2014/chart" uri="{C3380CC4-5D6E-409C-BE32-E72D297353CC}">
              <c16:uniqueId val="{00000004-C65C-46A3-93EE-87B3598B643F}"/>
            </c:ext>
          </c:extLst>
        </c:ser>
        <c:ser>
          <c:idx val="10"/>
          <c:order val="10"/>
          <c:spPr>
            <a:ln w="22225" cap="rnd">
              <a:solidFill>
                <a:srgbClr val="00B050"/>
              </a:solidFill>
              <a:round/>
            </a:ln>
            <a:effectLst/>
          </c:spPr>
          <c:marker>
            <c:symbol val="none"/>
          </c:marker>
          <c:val>
            <c:numRef>
              <c:f>[1]Correlations!$AX$17:$AX$24</c:f>
              <c:numCache>
                <c:formatCode>0.000</c:formatCode>
                <c:ptCount val="8"/>
                <c:pt idx="0">
                  <c:v>0.56142857142857105</c:v>
                </c:pt>
                <c:pt idx="1">
                  <c:v>0.77142857142857102</c:v>
                </c:pt>
                <c:pt idx="2">
                  <c:v>0.83999999999999897</c:v>
                </c:pt>
                <c:pt idx="3">
                  <c:v>0.874285714285714</c:v>
                </c:pt>
                <c:pt idx="4">
                  <c:v>0.97</c:v>
                </c:pt>
                <c:pt idx="5">
                  <c:v>0.97</c:v>
                </c:pt>
                <c:pt idx="6">
                  <c:v>1</c:v>
                </c:pt>
                <c:pt idx="7">
                  <c:v>1</c:v>
                </c:pt>
              </c:numCache>
            </c:numRef>
          </c:val>
          <c:smooth val="0"/>
          <c:extLst xmlns:c15="http://schemas.microsoft.com/office/drawing/2012/chart">
            <c:ext xmlns:c16="http://schemas.microsoft.com/office/drawing/2014/chart" uri="{C3380CC4-5D6E-409C-BE32-E72D297353CC}">
              <c16:uniqueId val="{00000005-C65C-46A3-93EE-87B3598B643F}"/>
            </c:ext>
          </c:extLst>
        </c:ser>
        <c:ser>
          <c:idx val="12"/>
          <c:order val="12"/>
          <c:spPr>
            <a:ln w="22225" cap="rnd">
              <a:solidFill>
                <a:srgbClr val="BC14A8"/>
              </a:solidFill>
              <a:round/>
            </a:ln>
            <a:effectLst/>
          </c:spPr>
          <c:marker>
            <c:symbol val="none"/>
          </c:marker>
          <c:val>
            <c:numRef>
              <c:f>[1]Correlations!$BD$6:$BD$13</c:f>
              <c:numCache>
                <c:formatCode>0.000</c:formatCode>
                <c:ptCount val="8"/>
                <c:pt idx="0">
                  <c:v>0.628571428571428</c:v>
                </c:pt>
                <c:pt idx="1">
                  <c:v>0.64571428571428502</c:v>
                </c:pt>
                <c:pt idx="2">
                  <c:v>0.628571428571428</c:v>
                </c:pt>
                <c:pt idx="3">
                  <c:v>0.58857142857142797</c:v>
                </c:pt>
                <c:pt idx="4">
                  <c:v>0.57571428571428496</c:v>
                </c:pt>
                <c:pt idx="5">
                  <c:v>0.57999999999999896</c:v>
                </c:pt>
                <c:pt idx="6">
                  <c:v>0.622857142857142</c:v>
                </c:pt>
                <c:pt idx="7">
                  <c:v>0.57142857142857095</c:v>
                </c:pt>
              </c:numCache>
            </c:numRef>
          </c:val>
          <c:smooth val="0"/>
          <c:extLst>
            <c:ext xmlns:c16="http://schemas.microsoft.com/office/drawing/2014/chart" uri="{C3380CC4-5D6E-409C-BE32-E72D297353CC}">
              <c16:uniqueId val="{00000006-C65C-46A3-93EE-87B3598B643F}"/>
            </c:ext>
          </c:extLst>
        </c:ser>
        <c:ser>
          <c:idx val="14"/>
          <c:order val="14"/>
          <c:spPr>
            <a:ln w="22225" cap="rnd">
              <a:solidFill>
                <a:srgbClr val="7030A0"/>
              </a:solidFill>
              <a:round/>
            </a:ln>
            <a:effectLst/>
          </c:spPr>
          <c:marker>
            <c:symbol val="none"/>
          </c:marker>
          <c:val>
            <c:numRef>
              <c:f>[1]Correlations!$BD$17:$BD$24</c:f>
              <c:numCache>
                <c:formatCode>0.000</c:formatCode>
                <c:ptCount val="8"/>
                <c:pt idx="0">
                  <c:v>0.628571428571428</c:v>
                </c:pt>
                <c:pt idx="1">
                  <c:v>0.74</c:v>
                </c:pt>
                <c:pt idx="2">
                  <c:v>0.85571428571428498</c:v>
                </c:pt>
                <c:pt idx="3">
                  <c:v>0.87</c:v>
                </c:pt>
                <c:pt idx="4">
                  <c:v>0.88857142857142801</c:v>
                </c:pt>
                <c:pt idx="5">
                  <c:v>0.92</c:v>
                </c:pt>
                <c:pt idx="6">
                  <c:v>0.96</c:v>
                </c:pt>
                <c:pt idx="7">
                  <c:v>1</c:v>
                </c:pt>
              </c:numCache>
            </c:numRef>
          </c:val>
          <c:smooth val="0"/>
          <c:extLst>
            <c:ext xmlns:c16="http://schemas.microsoft.com/office/drawing/2014/chart" uri="{C3380CC4-5D6E-409C-BE32-E72D297353CC}">
              <c16:uniqueId val="{00000007-C65C-46A3-93EE-87B3598B643F}"/>
            </c:ext>
          </c:extLst>
        </c:ser>
        <c:ser>
          <c:idx val="16"/>
          <c:order val="16"/>
          <c:spPr>
            <a:ln w="22225" cap="rnd">
              <a:solidFill>
                <a:srgbClr val="FF0000"/>
              </a:solidFill>
              <a:round/>
            </a:ln>
            <a:effectLst/>
          </c:spPr>
          <c:marker>
            <c:symbol val="none"/>
          </c:marker>
          <c:val>
            <c:numRef>
              <c:f>[1]Correlations!$AZ$6:$AZ$13</c:f>
              <c:numCache>
                <c:formatCode>0.000</c:formatCode>
                <c:ptCount val="8"/>
                <c:pt idx="0">
                  <c:v>0.53571428571428503</c:v>
                </c:pt>
                <c:pt idx="1">
                  <c:v>0.744285714285714</c:v>
                </c:pt>
                <c:pt idx="2">
                  <c:v>0.59142857142857097</c:v>
                </c:pt>
                <c:pt idx="3">
                  <c:v>0.67571428571428505</c:v>
                </c:pt>
                <c:pt idx="4">
                  <c:v>0.72142857142857097</c:v>
                </c:pt>
                <c:pt idx="5">
                  <c:v>0.69285714285714195</c:v>
                </c:pt>
                <c:pt idx="6">
                  <c:v>0.75857142857142801</c:v>
                </c:pt>
                <c:pt idx="7">
                  <c:v>0.75</c:v>
                </c:pt>
              </c:numCache>
            </c:numRef>
          </c:val>
          <c:smooth val="0"/>
          <c:extLst>
            <c:ext xmlns:c16="http://schemas.microsoft.com/office/drawing/2014/chart" uri="{C3380CC4-5D6E-409C-BE32-E72D297353CC}">
              <c16:uniqueId val="{00000008-C65C-46A3-93EE-87B3598B643F}"/>
            </c:ext>
          </c:extLst>
        </c:ser>
        <c:ser>
          <c:idx val="18"/>
          <c:order val="18"/>
          <c:spPr>
            <a:ln w="22225" cap="rnd">
              <a:solidFill>
                <a:srgbClr val="C00000"/>
              </a:solidFill>
              <a:round/>
            </a:ln>
            <a:effectLst/>
          </c:spPr>
          <c:marker>
            <c:symbol val="none"/>
          </c:marker>
          <c:val>
            <c:numRef>
              <c:f>[1]Correlations!$AZ$17:$AZ$24</c:f>
              <c:numCache>
                <c:formatCode>0.000</c:formatCode>
                <c:ptCount val="8"/>
                <c:pt idx="0">
                  <c:v>0.53571428571428503</c:v>
                </c:pt>
                <c:pt idx="1">
                  <c:v>0.77142857142857102</c:v>
                </c:pt>
                <c:pt idx="2">
                  <c:v>0.84857142857142798</c:v>
                </c:pt>
                <c:pt idx="3">
                  <c:v>0.97285714285714198</c:v>
                </c:pt>
                <c:pt idx="4">
                  <c:v>0.97</c:v>
                </c:pt>
                <c:pt idx="5">
                  <c:v>1</c:v>
                </c:pt>
                <c:pt idx="6">
                  <c:v>1</c:v>
                </c:pt>
                <c:pt idx="7">
                  <c:v>1</c:v>
                </c:pt>
              </c:numCache>
            </c:numRef>
          </c:val>
          <c:smooth val="0"/>
          <c:extLst>
            <c:ext xmlns:c16="http://schemas.microsoft.com/office/drawing/2014/chart" uri="{C3380CC4-5D6E-409C-BE32-E72D297353CC}">
              <c16:uniqueId val="{00000009-C65C-46A3-93EE-87B3598B643F}"/>
            </c:ext>
          </c:extLst>
        </c:ser>
        <c:dLbls>
          <c:showLegendKey val="0"/>
          <c:showVal val="0"/>
          <c:showCatName val="0"/>
          <c:showSerName val="0"/>
          <c:showPercent val="0"/>
          <c:showBubbleSize val="0"/>
        </c:dLbls>
        <c:marker val="1"/>
        <c:smooth val="0"/>
        <c:axId val="692474176"/>
        <c:axId val="876510224"/>
      </c:lineChart>
      <c:lineChart>
        <c:grouping val="standard"/>
        <c:varyColors val="0"/>
        <c:dLbls>
          <c:showLegendKey val="0"/>
          <c:showVal val="0"/>
          <c:showCatName val="0"/>
          <c:showSerName val="0"/>
          <c:showPercent val="0"/>
          <c:showBubbleSize val="0"/>
        </c:dLbls>
        <c:marker val="1"/>
        <c:smooth val="0"/>
        <c:axId val="1252408975"/>
        <c:axId val="1252407727"/>
        <c:extLst>
          <c:ext xmlns:c15="http://schemas.microsoft.com/office/drawing/2012/chart" uri="{02D57815-91ED-43cb-92C2-25804820EDAC}">
            <c15:filteredLineSeries>
              <c15:ser>
                <c:idx val="1"/>
                <c:order val="1"/>
                <c:spPr>
                  <a:ln w="28575" cap="rnd">
                    <a:solidFill>
                      <a:schemeClr val="accent2"/>
                    </a:solidFill>
                    <a:round/>
                  </a:ln>
                  <a:effectLst/>
                </c:spPr>
                <c:marker>
                  <c:symbol val="none"/>
                </c:marker>
                <c:cat>
                  <c:numRef>
                    <c:extLst>
                      <c:ext uri="{02D57815-91ED-43cb-92C2-25804820EDAC}">
                        <c15:formulaRef>
                          <c15:sqref>[1]Correlations!$U$17:$U$24</c15:sqref>
                        </c15:formulaRef>
                      </c:ext>
                    </c:extLst>
                    <c:numCache>
                      <c:formatCode>General</c:formatCode>
                      <c:ptCount val="8"/>
                      <c:pt idx="0">
                        <c:v>2</c:v>
                      </c:pt>
                      <c:pt idx="1">
                        <c:v>4</c:v>
                      </c:pt>
                      <c:pt idx="2">
                        <c:v>6</c:v>
                      </c:pt>
                      <c:pt idx="3">
                        <c:v>10</c:v>
                      </c:pt>
                      <c:pt idx="4">
                        <c:v>15</c:v>
                      </c:pt>
                      <c:pt idx="5">
                        <c:v>25</c:v>
                      </c:pt>
                      <c:pt idx="6">
                        <c:v>40</c:v>
                      </c:pt>
                      <c:pt idx="7">
                        <c:v>100</c:v>
                      </c:pt>
                    </c:numCache>
                  </c:numRef>
                </c:cat>
                <c:val>
                  <c:numRef>
                    <c:extLst>
                      <c:ext uri="{02D57815-91ED-43cb-92C2-25804820EDAC}">
                        <c15:formulaRef>
                          <c15:sqref>[1]Correlations!$AW$6:$AW$13</c15:sqref>
                        </c15:formulaRef>
                      </c:ext>
                    </c:extLst>
                    <c:numCache>
                      <c:formatCode>0.000</c:formatCode>
                      <c:ptCount val="8"/>
                      <c:pt idx="0">
                        <c:v>0.56983837213046096</c:v>
                      </c:pt>
                      <c:pt idx="1">
                        <c:v>0.59679356493555202</c:v>
                      </c:pt>
                      <c:pt idx="2">
                        <c:v>0.62587404617019204</c:v>
                      </c:pt>
                      <c:pt idx="3">
                        <c:v>0.613772068214258</c:v>
                      </c:pt>
                      <c:pt idx="4">
                        <c:v>0.67401908196228599</c:v>
                      </c:pt>
                      <c:pt idx="5">
                        <c:v>0.670993163548944</c:v>
                      </c:pt>
                      <c:pt idx="6">
                        <c:v>0.62505852302606801</c:v>
                      </c:pt>
                      <c:pt idx="7">
                        <c:v>0.68759101495004005</c:v>
                      </c:pt>
                    </c:numCache>
                  </c:numRef>
                </c:val>
                <c:smooth val="0"/>
                <c:extLst>
                  <c:ext xmlns:c16="http://schemas.microsoft.com/office/drawing/2014/chart" uri="{C3380CC4-5D6E-409C-BE32-E72D297353CC}">
                    <c16:uniqueId val="{0000000A-C65C-46A3-93EE-87B3598B643F}"/>
                  </c:ext>
                </c:extLst>
              </c15:ser>
            </c15:filteredLineSeries>
            <c15:filteredLineSeries>
              <c15:ser>
                <c:idx val="3"/>
                <c:order val="3"/>
                <c:spPr>
                  <a:ln w="28575" cap="rnd">
                    <a:solidFill>
                      <a:schemeClr val="accent4"/>
                    </a:solidFill>
                    <a:round/>
                  </a:ln>
                  <a:effectLst/>
                </c:spPr>
                <c:marker>
                  <c:symbol val="none"/>
                </c:marker>
                <c:val>
                  <c:numRef>
                    <c:extLst xmlns:c15="http://schemas.microsoft.com/office/drawing/2012/chart">
                      <c:ext xmlns:c15="http://schemas.microsoft.com/office/drawing/2012/chart" uri="{02D57815-91ED-43cb-92C2-25804820EDAC}">
                        <c15:formulaRef>
                          <c15:sqref>[1]Correlations!$AW$17:$AW$24</c15:sqref>
                        </c15:formulaRef>
                      </c:ext>
                    </c:extLst>
                    <c:numCache>
                      <c:formatCode>0.000</c:formatCode>
                      <c:ptCount val="8"/>
                      <c:pt idx="0">
                        <c:v>0.56983837213046096</c:v>
                      </c:pt>
                      <c:pt idx="1">
                        <c:v>0.75550438412913001</c:v>
                      </c:pt>
                      <c:pt idx="2">
                        <c:v>0.83551962394153001</c:v>
                      </c:pt>
                      <c:pt idx="3">
                        <c:v>0.945183339236077</c:v>
                      </c:pt>
                      <c:pt idx="4">
                        <c:v>0.96258462925400001</c:v>
                      </c:pt>
                      <c:pt idx="5">
                        <c:v>1</c:v>
                      </c:pt>
                      <c:pt idx="6">
                        <c:v>1</c:v>
                      </c:pt>
                      <c:pt idx="7">
                        <c:v>1</c:v>
                      </c:pt>
                    </c:numCache>
                  </c:numRef>
                </c:val>
                <c:smooth val="0"/>
                <c:extLst xmlns:c15="http://schemas.microsoft.com/office/drawing/2012/chart">
                  <c:ext xmlns:c16="http://schemas.microsoft.com/office/drawing/2014/chart" uri="{C3380CC4-5D6E-409C-BE32-E72D297353CC}">
                    <c16:uniqueId val="{0000000B-C65C-46A3-93EE-87B3598B643F}"/>
                  </c:ext>
                </c:extLst>
              </c15:ser>
            </c15:filteredLineSeries>
            <c15:filteredLineSeries>
              <c15:ser>
                <c:idx val="5"/>
                <c:order val="5"/>
                <c:spPr>
                  <a:ln w="28575" cap="rnd">
                    <a:solidFill>
                      <a:schemeClr val="accent6"/>
                    </a:solidFill>
                    <a:round/>
                  </a:ln>
                  <a:effectLst/>
                </c:spPr>
                <c:marker>
                  <c:symbol val="none"/>
                </c:marker>
                <c:val>
                  <c:numRef>
                    <c:extLst xmlns:c15="http://schemas.microsoft.com/office/drawing/2012/chart">
                      <c:ext xmlns:c15="http://schemas.microsoft.com/office/drawing/2012/chart" uri="{02D57815-91ED-43cb-92C2-25804820EDAC}">
                        <c15:formulaRef>
                          <c15:sqref>[1]Correlations!$BG$6:$BG$13</c15:sqref>
                        </c15:formulaRef>
                      </c:ext>
                    </c:extLst>
                    <c:numCache>
                      <c:formatCode>0.000</c:formatCode>
                      <c:ptCount val="8"/>
                      <c:pt idx="0">
                        <c:v>0.44835770630091099</c:v>
                      </c:pt>
                      <c:pt idx="1">
                        <c:v>0.50988067870826403</c:v>
                      </c:pt>
                      <c:pt idx="2">
                        <c:v>0.59004544039838103</c:v>
                      </c:pt>
                      <c:pt idx="3">
                        <c:v>0.64462957596831805</c:v>
                      </c:pt>
                      <c:pt idx="4">
                        <c:v>0.65387239340180503</c:v>
                      </c:pt>
                      <c:pt idx="5">
                        <c:v>0.73098852721164997</c:v>
                      </c:pt>
                      <c:pt idx="6">
                        <c:v>0.76228914860963504</c:v>
                      </c:pt>
                      <c:pt idx="7">
                        <c:v>0.79767901950052</c:v>
                      </c:pt>
                    </c:numCache>
                  </c:numRef>
                </c:val>
                <c:smooth val="0"/>
                <c:extLst xmlns:c15="http://schemas.microsoft.com/office/drawing/2012/chart">
                  <c:ext xmlns:c16="http://schemas.microsoft.com/office/drawing/2014/chart" uri="{C3380CC4-5D6E-409C-BE32-E72D297353CC}">
                    <c16:uniqueId val="{0000000C-C65C-46A3-93EE-87B3598B643F}"/>
                  </c:ext>
                </c:extLst>
              </c15:ser>
            </c15:filteredLineSeries>
            <c15:filteredLineSeries>
              <c15:ser>
                <c:idx val="7"/>
                <c:order val="7"/>
                <c:spPr>
                  <a:ln w="28575" cap="rnd">
                    <a:solidFill>
                      <a:schemeClr val="accent2">
                        <a:lumMod val="60000"/>
                      </a:schemeClr>
                    </a:solidFill>
                    <a:round/>
                  </a:ln>
                  <a:effectLst/>
                </c:spPr>
                <c:marker>
                  <c:symbol val="none"/>
                </c:marker>
                <c:val>
                  <c:numRef>
                    <c:extLst xmlns:c15="http://schemas.microsoft.com/office/drawing/2012/chart">
                      <c:ext xmlns:c15="http://schemas.microsoft.com/office/drawing/2012/chart" uri="{02D57815-91ED-43cb-92C2-25804820EDAC}">
                        <c15:formulaRef>
                          <c15:sqref>[1]Correlations!$BG$17:$BG$24</c15:sqref>
                        </c15:formulaRef>
                      </c:ext>
                    </c:extLst>
                    <c:numCache>
                      <c:formatCode>0.000</c:formatCode>
                      <c:ptCount val="8"/>
                      <c:pt idx="0">
                        <c:v>0.44835770630091099</c:v>
                      </c:pt>
                      <c:pt idx="1">
                        <c:v>0.58511521083529106</c:v>
                      </c:pt>
                      <c:pt idx="2">
                        <c:v>0.76032158150616502</c:v>
                      </c:pt>
                      <c:pt idx="3">
                        <c:v>0.86041679813687899</c:v>
                      </c:pt>
                      <c:pt idx="4">
                        <c:v>0.95686306706590596</c:v>
                      </c:pt>
                      <c:pt idx="5">
                        <c:v>0.95937098210931804</c:v>
                      </c:pt>
                      <c:pt idx="6">
                        <c:v>0.99512540648443204</c:v>
                      </c:pt>
                      <c:pt idx="7">
                        <c:v>0.999637249535829</c:v>
                      </c:pt>
                    </c:numCache>
                  </c:numRef>
                </c:val>
                <c:smooth val="0"/>
                <c:extLst xmlns:c15="http://schemas.microsoft.com/office/drawing/2012/chart">
                  <c:ext xmlns:c16="http://schemas.microsoft.com/office/drawing/2014/chart" uri="{C3380CC4-5D6E-409C-BE32-E72D297353CC}">
                    <c16:uniqueId val="{0000000D-C65C-46A3-93EE-87B3598B643F}"/>
                  </c:ext>
                </c:extLst>
              </c15:ser>
            </c15:filteredLineSeries>
            <c15:filteredLineSeries>
              <c15:ser>
                <c:idx val="9"/>
                <c:order val="9"/>
                <c:spPr>
                  <a:ln w="28575" cap="rnd">
                    <a:solidFill>
                      <a:schemeClr val="accent4">
                        <a:lumMod val="60000"/>
                      </a:schemeClr>
                    </a:solidFill>
                    <a:round/>
                  </a:ln>
                  <a:effectLst/>
                </c:spPr>
                <c:marker>
                  <c:symbol val="none"/>
                </c:marker>
                <c:val>
                  <c:numRef>
                    <c:extLst xmlns:c15="http://schemas.microsoft.com/office/drawing/2012/chart">
                      <c:ext xmlns:c15="http://schemas.microsoft.com/office/drawing/2012/chart" uri="{02D57815-91ED-43cb-92C2-25804820EDAC}">
                        <c15:formulaRef>
                          <c15:sqref>[1]Correlations!$AY$6:$AY$13</c15:sqref>
                        </c15:formulaRef>
                      </c:ext>
                    </c:extLst>
                    <c:numCache>
                      <c:formatCode>0.000</c:formatCode>
                      <c:ptCount val="8"/>
                      <c:pt idx="0">
                        <c:v>0.56142857142857105</c:v>
                      </c:pt>
                      <c:pt idx="1">
                        <c:v>0.54662876031638596</c:v>
                      </c:pt>
                      <c:pt idx="2">
                        <c:v>0.59705021625508403</c:v>
                      </c:pt>
                      <c:pt idx="3">
                        <c:v>0.616621290661858</c:v>
                      </c:pt>
                      <c:pt idx="4">
                        <c:v>0.66284937269927102</c:v>
                      </c:pt>
                      <c:pt idx="5">
                        <c:v>0.64926166328600299</c:v>
                      </c:pt>
                      <c:pt idx="6">
                        <c:v>0.63129441815040099</c:v>
                      </c:pt>
                      <c:pt idx="7">
                        <c:v>0.67283585004883095</c:v>
                      </c:pt>
                    </c:numCache>
                  </c:numRef>
                </c:val>
                <c:smooth val="0"/>
                <c:extLst xmlns:c15="http://schemas.microsoft.com/office/drawing/2012/chart">
                  <c:ext xmlns:c16="http://schemas.microsoft.com/office/drawing/2014/chart" uri="{C3380CC4-5D6E-409C-BE32-E72D297353CC}">
                    <c16:uniqueId val="{0000000E-C65C-46A3-93EE-87B3598B643F}"/>
                  </c:ext>
                </c:extLst>
              </c15:ser>
            </c15:filteredLineSeries>
            <c15:filteredLineSeries>
              <c15:ser>
                <c:idx val="11"/>
                <c:order val="11"/>
                <c:spPr>
                  <a:ln w="28575" cap="rnd">
                    <a:solidFill>
                      <a:schemeClr val="accent6">
                        <a:lumMod val="60000"/>
                      </a:schemeClr>
                    </a:solidFill>
                    <a:round/>
                  </a:ln>
                  <a:effectLst/>
                </c:spPr>
                <c:marker>
                  <c:symbol val="none"/>
                </c:marker>
                <c:val>
                  <c:numRef>
                    <c:extLst xmlns:c15="http://schemas.microsoft.com/office/drawing/2012/chart">
                      <c:ext xmlns:c15="http://schemas.microsoft.com/office/drawing/2012/chart" uri="{02D57815-91ED-43cb-92C2-25804820EDAC}">
                        <c15:formulaRef>
                          <c15:sqref>[1]Correlations!$AY$17:$AY$24</c15:sqref>
                        </c15:formulaRef>
                      </c:ext>
                    </c:extLst>
                    <c:numCache>
                      <c:formatCode>0.000</c:formatCode>
                      <c:ptCount val="8"/>
                      <c:pt idx="0">
                        <c:v>0.56142857142857105</c:v>
                      </c:pt>
                      <c:pt idx="1">
                        <c:v>0.75967002586475096</c:v>
                      </c:pt>
                      <c:pt idx="2">
                        <c:v>0.85681032872919205</c:v>
                      </c:pt>
                      <c:pt idx="3">
                        <c:v>0.91292675231011899</c:v>
                      </c:pt>
                      <c:pt idx="4">
                        <c:v>0.98129231462699995</c:v>
                      </c:pt>
                      <c:pt idx="5">
                        <c:v>0.98129231462699995</c:v>
                      </c:pt>
                      <c:pt idx="6">
                        <c:v>1</c:v>
                      </c:pt>
                      <c:pt idx="7">
                        <c:v>1</c:v>
                      </c:pt>
                    </c:numCache>
                  </c:numRef>
                </c:val>
                <c:smooth val="0"/>
                <c:extLst xmlns:c15="http://schemas.microsoft.com/office/drawing/2012/chart">
                  <c:ext xmlns:c16="http://schemas.microsoft.com/office/drawing/2014/chart" uri="{C3380CC4-5D6E-409C-BE32-E72D297353CC}">
                    <c16:uniqueId val="{0000000F-C65C-46A3-93EE-87B3598B643F}"/>
                  </c:ext>
                </c:extLst>
              </c15:ser>
            </c15:filteredLineSeries>
            <c15:filteredLineSeries>
              <c15:ser>
                <c:idx val="13"/>
                <c:order val="13"/>
                <c:spPr>
                  <a:ln w="28575" cap="rnd">
                    <a:solidFill>
                      <a:schemeClr val="accent2">
                        <a:lumMod val="80000"/>
                        <a:lumOff val="20000"/>
                      </a:schemeClr>
                    </a:solidFill>
                    <a:round/>
                  </a:ln>
                  <a:effectLst/>
                </c:spPr>
                <c:marker>
                  <c:symbol val="none"/>
                </c:marker>
                <c:val>
                  <c:numRef>
                    <c:extLst xmlns:c15="http://schemas.microsoft.com/office/drawing/2012/chart">
                      <c:ext xmlns:c15="http://schemas.microsoft.com/office/drawing/2012/chart" uri="{02D57815-91ED-43cb-92C2-25804820EDAC}">
                        <c15:formulaRef>
                          <c15:sqref>[1]Correlations!$BE$6:$BE$13</c15:sqref>
                        </c15:formulaRef>
                      </c:ext>
                    </c:extLst>
                    <c:numCache>
                      <c:formatCode>0.000</c:formatCode>
                      <c:ptCount val="8"/>
                      <c:pt idx="0">
                        <c:v>0.642163409425072</c:v>
                      </c:pt>
                      <c:pt idx="1">
                        <c:v>0.65393178574111599</c:v>
                      </c:pt>
                      <c:pt idx="2">
                        <c:v>0.66392395118967096</c:v>
                      </c:pt>
                      <c:pt idx="3">
                        <c:v>0.55121012696266203</c:v>
                      </c:pt>
                      <c:pt idx="4">
                        <c:v>0.58667868680039004</c:v>
                      </c:pt>
                      <c:pt idx="5">
                        <c:v>0.62875862068965405</c:v>
                      </c:pt>
                      <c:pt idx="6">
                        <c:v>0.67086695214484204</c:v>
                      </c:pt>
                      <c:pt idx="7">
                        <c:v>0.648332957704154</c:v>
                      </c:pt>
                    </c:numCache>
                  </c:numRef>
                </c:val>
                <c:smooth val="0"/>
                <c:extLst xmlns:c15="http://schemas.microsoft.com/office/drawing/2012/chart">
                  <c:ext xmlns:c16="http://schemas.microsoft.com/office/drawing/2014/chart" uri="{C3380CC4-5D6E-409C-BE32-E72D297353CC}">
                    <c16:uniqueId val="{00000010-C65C-46A3-93EE-87B3598B643F}"/>
                  </c:ext>
                </c:extLst>
              </c15:ser>
            </c15:filteredLineSeries>
            <c15:filteredLineSeries>
              <c15:ser>
                <c:idx val="15"/>
                <c:order val="15"/>
                <c:spPr>
                  <a:ln w="28575" cap="rnd">
                    <a:solidFill>
                      <a:schemeClr val="accent4">
                        <a:lumMod val="80000"/>
                        <a:lumOff val="20000"/>
                      </a:schemeClr>
                    </a:solidFill>
                    <a:round/>
                  </a:ln>
                  <a:effectLst/>
                </c:spPr>
                <c:marker>
                  <c:symbol val="none"/>
                </c:marker>
                <c:val>
                  <c:numRef>
                    <c:extLst xmlns:c15="http://schemas.microsoft.com/office/drawing/2012/chart">
                      <c:ext xmlns:c15="http://schemas.microsoft.com/office/drawing/2012/chart" uri="{02D57815-91ED-43cb-92C2-25804820EDAC}">
                        <c15:formulaRef>
                          <c15:sqref>[1]Correlations!$BE$17:$BE$24</c15:sqref>
                        </c15:formulaRef>
                      </c:ext>
                    </c:extLst>
                    <c:numCache>
                      <c:formatCode>0.000</c:formatCode>
                      <c:ptCount val="8"/>
                      <c:pt idx="0">
                        <c:v>0.642163409425072</c:v>
                      </c:pt>
                      <c:pt idx="1">
                        <c:v>0.77201463880571297</c:v>
                      </c:pt>
                      <c:pt idx="2">
                        <c:v>0.90005361838221798</c:v>
                      </c:pt>
                      <c:pt idx="3">
                        <c:v>0.892038764931259</c:v>
                      </c:pt>
                      <c:pt idx="4">
                        <c:v>0.922885883855457</c:v>
                      </c:pt>
                      <c:pt idx="5">
                        <c:v>0.95011283900533305</c:v>
                      </c:pt>
                      <c:pt idx="6">
                        <c:v>0.97505641950266697</c:v>
                      </c:pt>
                      <c:pt idx="7">
                        <c:v>1</c:v>
                      </c:pt>
                    </c:numCache>
                  </c:numRef>
                </c:val>
                <c:smooth val="0"/>
                <c:extLst xmlns:c15="http://schemas.microsoft.com/office/drawing/2012/chart">
                  <c:ext xmlns:c16="http://schemas.microsoft.com/office/drawing/2014/chart" uri="{C3380CC4-5D6E-409C-BE32-E72D297353CC}">
                    <c16:uniqueId val="{00000011-C65C-46A3-93EE-87B3598B643F}"/>
                  </c:ext>
                </c:extLst>
              </c15:ser>
            </c15:filteredLineSeries>
            <c15:filteredLineSeries>
              <c15:ser>
                <c:idx val="17"/>
                <c:order val="17"/>
                <c:spPr>
                  <a:ln w="28575" cap="rnd">
                    <a:solidFill>
                      <a:schemeClr val="accent6">
                        <a:lumMod val="80000"/>
                        <a:lumOff val="20000"/>
                      </a:schemeClr>
                    </a:solidFill>
                    <a:round/>
                  </a:ln>
                  <a:effectLst/>
                </c:spPr>
                <c:marker>
                  <c:symbol val="none"/>
                </c:marker>
                <c:val>
                  <c:numRef>
                    <c:extLst xmlns:c15="http://schemas.microsoft.com/office/drawing/2012/chart">
                      <c:ext xmlns:c15="http://schemas.microsoft.com/office/drawing/2012/chart" uri="{02D57815-91ED-43cb-92C2-25804820EDAC}">
                        <c15:formulaRef>
                          <c15:sqref>[1]Correlations!$BA$6:$BA$13</c15:sqref>
                        </c15:formulaRef>
                      </c:ext>
                    </c:extLst>
                    <c:numCache>
                      <c:formatCode>0.000</c:formatCode>
                      <c:ptCount val="8"/>
                      <c:pt idx="0">
                        <c:v>0.58212412934522395</c:v>
                      </c:pt>
                      <c:pt idx="1">
                        <c:v>0.72226126619230002</c:v>
                      </c:pt>
                      <c:pt idx="2">
                        <c:v>0.63415802182942105</c:v>
                      </c:pt>
                      <c:pt idx="3">
                        <c:v>0.74194887150262301</c:v>
                      </c:pt>
                      <c:pt idx="4">
                        <c:v>0.78216971999527696</c:v>
                      </c:pt>
                      <c:pt idx="5">
                        <c:v>0.77487040793328699</c:v>
                      </c:pt>
                      <c:pt idx="6">
                        <c:v>0.84169303583502297</c:v>
                      </c:pt>
                      <c:pt idx="7">
                        <c:v>0.84410262189166796</c:v>
                      </c:pt>
                    </c:numCache>
                  </c:numRef>
                </c:val>
                <c:smooth val="0"/>
                <c:extLst xmlns:c15="http://schemas.microsoft.com/office/drawing/2012/chart">
                  <c:ext xmlns:c16="http://schemas.microsoft.com/office/drawing/2014/chart" uri="{C3380CC4-5D6E-409C-BE32-E72D297353CC}">
                    <c16:uniqueId val="{00000012-C65C-46A3-93EE-87B3598B643F}"/>
                  </c:ext>
                </c:extLst>
              </c15:ser>
            </c15:filteredLineSeries>
            <c15:filteredLineSeries>
              <c15:ser>
                <c:idx val="19"/>
                <c:order val="19"/>
                <c:spPr>
                  <a:ln w="28575" cap="rnd">
                    <a:solidFill>
                      <a:schemeClr val="accent2">
                        <a:lumMod val="80000"/>
                      </a:schemeClr>
                    </a:solidFill>
                    <a:round/>
                  </a:ln>
                  <a:effectLst/>
                </c:spPr>
                <c:marker>
                  <c:symbol val="none"/>
                </c:marker>
                <c:val>
                  <c:numRef>
                    <c:extLst xmlns:c15="http://schemas.microsoft.com/office/drawing/2012/chart">
                      <c:ext xmlns:c15="http://schemas.microsoft.com/office/drawing/2012/chart" uri="{02D57815-91ED-43cb-92C2-25804820EDAC}">
                        <c15:formulaRef>
                          <c15:sqref>[1]Correlations!$BA$17:$BA$24</c15:sqref>
                        </c15:formulaRef>
                      </c:ext>
                    </c:extLst>
                    <c:numCache>
                      <c:formatCode>0.000</c:formatCode>
                      <c:ptCount val="8"/>
                      <c:pt idx="0">
                        <c:v>0.58212412934522395</c:v>
                      </c:pt>
                      <c:pt idx="1">
                        <c:v>0.86100228597185902</c:v>
                      </c:pt>
                      <c:pt idx="2">
                        <c:v>0.89702179722463604</c:v>
                      </c:pt>
                      <c:pt idx="3">
                        <c:v>0.99231310301898501</c:v>
                      </c:pt>
                      <c:pt idx="4">
                        <c:v>0.98129231462699995</c:v>
                      </c:pt>
                      <c:pt idx="5">
                        <c:v>1</c:v>
                      </c:pt>
                      <c:pt idx="6">
                        <c:v>1</c:v>
                      </c:pt>
                      <c:pt idx="7">
                        <c:v>1</c:v>
                      </c:pt>
                    </c:numCache>
                  </c:numRef>
                </c:val>
                <c:smooth val="0"/>
                <c:extLst xmlns:c15="http://schemas.microsoft.com/office/drawing/2012/chart">
                  <c:ext xmlns:c16="http://schemas.microsoft.com/office/drawing/2014/chart" uri="{C3380CC4-5D6E-409C-BE32-E72D297353CC}">
                    <c16:uniqueId val="{00000013-C65C-46A3-93EE-87B3598B643F}"/>
                  </c:ext>
                </c:extLst>
              </c15:ser>
            </c15:filteredLineSeries>
          </c:ext>
        </c:extLst>
      </c:lineChart>
      <c:catAx>
        <c:axId val="69247417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number</a:t>
                </a:r>
                <a:r>
                  <a:rPr lang="en-GB" baseline="0"/>
                  <a:t> of trajectories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6510224"/>
        <c:crosses val="autoZero"/>
        <c:auto val="1"/>
        <c:lblAlgn val="ctr"/>
        <c:lblOffset val="100"/>
        <c:noMultiLvlLbl val="0"/>
      </c:catAx>
      <c:valAx>
        <c:axId val="876510224"/>
        <c:scaling>
          <c:orientation val="minMax"/>
          <c:max val="1"/>
          <c:min val="0.30000000000000004"/>
        </c:scaling>
        <c:delete val="0"/>
        <c:axPos val="l"/>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474176"/>
        <c:crosses val="autoZero"/>
        <c:crossBetween val="between"/>
      </c:valAx>
      <c:valAx>
        <c:axId val="1252407727"/>
        <c:scaling>
          <c:orientation val="minMax"/>
          <c:min val="0.2"/>
        </c:scaling>
        <c:delete val="1"/>
        <c:axPos val="r"/>
        <c:numFmt formatCode="0.0" sourceLinked="0"/>
        <c:majorTickMark val="out"/>
        <c:minorTickMark val="none"/>
        <c:tickLblPos val="nextTo"/>
        <c:crossAx val="1252408975"/>
        <c:crosses val="max"/>
        <c:crossBetween val="between"/>
      </c:valAx>
      <c:catAx>
        <c:axId val="1252408975"/>
        <c:scaling>
          <c:orientation val="minMax"/>
        </c:scaling>
        <c:delete val="1"/>
        <c:axPos val="b"/>
        <c:numFmt formatCode="General" sourceLinked="1"/>
        <c:majorTickMark val="out"/>
        <c:minorTickMark val="none"/>
        <c:tickLblPos val="nextTo"/>
        <c:crossAx val="1252407727"/>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Penman-Monteith MAE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3766399311817867"/>
          <c:y val="0.12863862821367161"/>
          <c:w val="0.76191596162211572"/>
          <c:h val="0.6846709882274401"/>
        </c:manualLayout>
      </c:layout>
      <c:lineChart>
        <c:grouping val="standard"/>
        <c:varyColors val="0"/>
        <c:ser>
          <c:idx val="0"/>
          <c:order val="0"/>
          <c:spPr>
            <a:ln w="22225" cap="rnd">
              <a:solidFill>
                <a:schemeClr val="accent3"/>
              </a:solidFill>
              <a:round/>
            </a:ln>
            <a:effectLst/>
          </c:spPr>
          <c:marker>
            <c:symbol val="none"/>
          </c:marker>
          <c:cat>
            <c:numRef>
              <c:f>[1]Correlations!$U$17:$U$24</c:f>
              <c:numCache>
                <c:formatCode>General</c:formatCode>
                <c:ptCount val="8"/>
                <c:pt idx="0">
                  <c:v>2</c:v>
                </c:pt>
                <c:pt idx="1">
                  <c:v>4</c:v>
                </c:pt>
                <c:pt idx="2">
                  <c:v>6</c:v>
                </c:pt>
                <c:pt idx="3">
                  <c:v>10</c:v>
                </c:pt>
                <c:pt idx="4">
                  <c:v>15</c:v>
                </c:pt>
                <c:pt idx="5">
                  <c:v>25</c:v>
                </c:pt>
                <c:pt idx="6">
                  <c:v>40</c:v>
                </c:pt>
                <c:pt idx="7">
                  <c:v>100</c:v>
                </c:pt>
              </c:numCache>
            </c:numRef>
          </c:cat>
          <c:val>
            <c:numRef>
              <c:f>[1]Correlations!$AZ$28:$AZ$35</c:f>
              <c:numCache>
                <c:formatCode>0.000</c:formatCode>
                <c:ptCount val="8"/>
                <c:pt idx="0">
                  <c:v>8.5154866814287598</c:v>
                </c:pt>
                <c:pt idx="1">
                  <c:v>0.50071982153470296</c:v>
                </c:pt>
                <c:pt idx="2">
                  <c:v>0.24272072387858401</c:v>
                </c:pt>
                <c:pt idx="3">
                  <c:v>0.14960395039049401</c:v>
                </c:pt>
                <c:pt idx="4">
                  <c:v>0.13537084702695501</c:v>
                </c:pt>
                <c:pt idx="5">
                  <c:v>0.118965107131282</c:v>
                </c:pt>
                <c:pt idx="6">
                  <c:v>0.106429365737487</c:v>
                </c:pt>
                <c:pt idx="7">
                  <c:v>0.10466091273264901</c:v>
                </c:pt>
              </c:numCache>
            </c:numRef>
          </c:val>
          <c:smooth val="0"/>
          <c:extLst>
            <c:ext xmlns:c16="http://schemas.microsoft.com/office/drawing/2014/chart" uri="{C3380CC4-5D6E-409C-BE32-E72D297353CC}">
              <c16:uniqueId val="{00000000-4E61-413A-B8E1-8B1B8DF2D9DD}"/>
            </c:ext>
          </c:extLst>
        </c:ser>
        <c:ser>
          <c:idx val="1"/>
          <c:order val="1"/>
          <c:spPr>
            <a:ln w="22225" cap="rnd">
              <a:solidFill>
                <a:srgbClr val="7030A0"/>
              </a:solidFill>
              <a:round/>
            </a:ln>
            <a:effectLst/>
          </c:spPr>
          <c:marker>
            <c:symbol val="none"/>
          </c:marker>
          <c:cat>
            <c:numRef>
              <c:f>[1]Correlations!$U$17:$U$24</c:f>
              <c:numCache>
                <c:formatCode>General</c:formatCode>
                <c:ptCount val="8"/>
                <c:pt idx="0">
                  <c:v>2</c:v>
                </c:pt>
                <c:pt idx="1">
                  <c:v>4</c:v>
                </c:pt>
                <c:pt idx="2">
                  <c:v>6</c:v>
                </c:pt>
                <c:pt idx="3">
                  <c:v>10</c:v>
                </c:pt>
                <c:pt idx="4">
                  <c:v>15</c:v>
                </c:pt>
                <c:pt idx="5">
                  <c:v>25</c:v>
                </c:pt>
                <c:pt idx="6">
                  <c:v>40</c:v>
                </c:pt>
                <c:pt idx="7">
                  <c:v>100</c:v>
                </c:pt>
              </c:numCache>
              <c:extLst xmlns:c15="http://schemas.microsoft.com/office/drawing/2012/chart"/>
            </c:numRef>
          </c:cat>
          <c:val>
            <c:numRef>
              <c:f>[1]Correlations!$BD$28:$BD$35</c:f>
              <c:numCache>
                <c:formatCode>0.000</c:formatCode>
                <c:ptCount val="8"/>
                <c:pt idx="0">
                  <c:v>0.377859164343544</c:v>
                </c:pt>
                <c:pt idx="1">
                  <c:v>0.13520495280153699</c:v>
                </c:pt>
                <c:pt idx="2">
                  <c:v>0.104205343189085</c:v>
                </c:pt>
                <c:pt idx="3">
                  <c:v>8.6840770053750002E-2</c:v>
                </c:pt>
                <c:pt idx="4">
                  <c:v>6.3141117693142595E-2</c:v>
                </c:pt>
                <c:pt idx="5">
                  <c:v>5.5247140163979698E-2</c:v>
                </c:pt>
                <c:pt idx="6">
                  <c:v>4.4405345694335199E-2</c:v>
                </c:pt>
                <c:pt idx="7">
                  <c:v>1.9193227147076899E-2</c:v>
                </c:pt>
              </c:numCache>
            </c:numRef>
          </c:val>
          <c:smooth val="0"/>
          <c:extLst xmlns:c15="http://schemas.microsoft.com/office/drawing/2012/chart">
            <c:ext xmlns:c16="http://schemas.microsoft.com/office/drawing/2014/chart" uri="{C3380CC4-5D6E-409C-BE32-E72D297353CC}">
              <c16:uniqueId val="{00000001-4E61-413A-B8E1-8B1B8DF2D9DD}"/>
            </c:ext>
          </c:extLst>
        </c:ser>
        <c:ser>
          <c:idx val="2"/>
          <c:order val="2"/>
          <c:spPr>
            <a:ln w="22225" cap="rnd">
              <a:solidFill>
                <a:schemeClr val="accent2"/>
              </a:solidFill>
              <a:round/>
            </a:ln>
            <a:effectLst/>
          </c:spPr>
          <c:marker>
            <c:symbol val="none"/>
          </c:marker>
          <c:val>
            <c:numRef>
              <c:f>[1]Correlations!$AV$28:$AV$35</c:f>
              <c:numCache>
                <c:formatCode>0.000</c:formatCode>
                <c:ptCount val="8"/>
                <c:pt idx="0">
                  <c:v>0.26610802903312097</c:v>
                </c:pt>
                <c:pt idx="1">
                  <c:v>0.17084430020927299</c:v>
                </c:pt>
                <c:pt idx="2">
                  <c:v>8.4558808361523394E-2</c:v>
                </c:pt>
                <c:pt idx="3">
                  <c:v>6.7507295412469095E-2</c:v>
                </c:pt>
                <c:pt idx="4">
                  <c:v>4.7837739006070898E-2</c:v>
                </c:pt>
                <c:pt idx="5">
                  <c:v>3.8529083925440001E-2</c:v>
                </c:pt>
                <c:pt idx="6">
                  <c:v>2.65985367530161E-2</c:v>
                </c:pt>
                <c:pt idx="7">
                  <c:v>1.4847795203837E-2</c:v>
                </c:pt>
              </c:numCache>
            </c:numRef>
          </c:val>
          <c:smooth val="0"/>
          <c:extLst>
            <c:ext xmlns:c16="http://schemas.microsoft.com/office/drawing/2014/chart" uri="{C3380CC4-5D6E-409C-BE32-E72D297353CC}">
              <c16:uniqueId val="{00000002-4E61-413A-B8E1-8B1B8DF2D9DD}"/>
            </c:ext>
          </c:extLst>
        </c:ser>
        <c:ser>
          <c:idx val="3"/>
          <c:order val="3"/>
          <c:spPr>
            <a:ln w="22225" cap="rnd">
              <a:solidFill>
                <a:schemeClr val="accent2"/>
              </a:solidFill>
              <a:prstDash val="dash"/>
              <a:round/>
            </a:ln>
            <a:effectLst/>
          </c:spPr>
          <c:marker>
            <c:symbol val="none"/>
          </c:marker>
          <c:val>
            <c:numRef>
              <c:f>[1]Correlations!$AX$28:$AX$35</c:f>
              <c:numCache>
                <c:formatCode>0.000</c:formatCode>
                <c:ptCount val="8"/>
                <c:pt idx="0">
                  <c:v>0.32663886534398701</c:v>
                </c:pt>
                <c:pt idx="1">
                  <c:v>0.23252757551602801</c:v>
                </c:pt>
                <c:pt idx="2">
                  <c:v>0.10634238791858799</c:v>
                </c:pt>
                <c:pt idx="3">
                  <c:v>6.9209627943301502E-2</c:v>
                </c:pt>
                <c:pt idx="4">
                  <c:v>4.9751895975365099E-2</c:v>
                </c:pt>
                <c:pt idx="5">
                  <c:v>3.6718414239128201E-2</c:v>
                </c:pt>
                <c:pt idx="6">
                  <c:v>2.7207138332245799E-2</c:v>
                </c:pt>
                <c:pt idx="7">
                  <c:v>1.59229097725349E-2</c:v>
                </c:pt>
              </c:numCache>
            </c:numRef>
          </c:val>
          <c:smooth val="0"/>
          <c:extLst xmlns:c15="http://schemas.microsoft.com/office/drawing/2012/chart">
            <c:ext xmlns:c16="http://schemas.microsoft.com/office/drawing/2014/chart" uri="{C3380CC4-5D6E-409C-BE32-E72D297353CC}">
              <c16:uniqueId val="{00000003-4E61-413A-B8E1-8B1B8DF2D9DD}"/>
            </c:ext>
          </c:extLst>
        </c:ser>
        <c:ser>
          <c:idx val="4"/>
          <c:order val="4"/>
          <c:spPr>
            <a:ln w="22225" cap="rnd">
              <a:solidFill>
                <a:schemeClr val="accent1"/>
              </a:solidFill>
              <a:round/>
            </a:ln>
            <a:effectLst/>
          </c:spPr>
          <c:marker>
            <c:symbol val="none"/>
          </c:marker>
          <c:val>
            <c:numRef>
              <c:f>[1]Correlations!$BF$28:$BF$35</c:f>
              <c:numCache>
                <c:formatCode>0.000</c:formatCode>
                <c:ptCount val="8"/>
                <c:pt idx="0">
                  <c:v>0.37564971560760702</c:v>
                </c:pt>
                <c:pt idx="1">
                  <c:v>0.22546094884057899</c:v>
                </c:pt>
                <c:pt idx="2">
                  <c:v>0.19509201959144301</c:v>
                </c:pt>
                <c:pt idx="3">
                  <c:v>0.15632427269704299</c:v>
                </c:pt>
                <c:pt idx="4">
                  <c:v>0.136241873329848</c:v>
                </c:pt>
                <c:pt idx="5">
                  <c:v>0.123955577451778</c:v>
                </c:pt>
                <c:pt idx="6">
                  <c:v>0.13056508627385799</c:v>
                </c:pt>
                <c:pt idx="7">
                  <c:v>0.11752439867334701</c:v>
                </c:pt>
              </c:numCache>
            </c:numRef>
          </c:val>
          <c:smooth val="0"/>
          <c:extLst>
            <c:ext xmlns:c16="http://schemas.microsoft.com/office/drawing/2014/chart" uri="{C3380CC4-5D6E-409C-BE32-E72D297353CC}">
              <c16:uniqueId val="{00000004-4E61-413A-B8E1-8B1B8DF2D9DD}"/>
            </c:ext>
          </c:extLst>
        </c:ser>
        <c:ser>
          <c:idx val="5"/>
          <c:order val="5"/>
          <c:spPr>
            <a:ln w="22225" cap="rnd">
              <a:solidFill>
                <a:srgbClr val="7030A0"/>
              </a:solidFill>
              <a:prstDash val="dash"/>
              <a:round/>
            </a:ln>
            <a:effectLst/>
          </c:spPr>
          <c:marker>
            <c:symbol val="none"/>
          </c:marker>
          <c:val>
            <c:numRef>
              <c:f>[1]Correlations!$BH$28:$BH$35</c:f>
              <c:numCache>
                <c:formatCode>0.000</c:formatCode>
                <c:ptCount val="8"/>
                <c:pt idx="0">
                  <c:v>0.23584141080736801</c:v>
                </c:pt>
                <c:pt idx="1">
                  <c:v>0.122000455113687</c:v>
                </c:pt>
                <c:pt idx="2">
                  <c:v>9.5681850161589102E-2</c:v>
                </c:pt>
                <c:pt idx="3">
                  <c:v>8.3288315823702497E-2</c:v>
                </c:pt>
                <c:pt idx="4">
                  <c:v>6.44005986338025E-2</c:v>
                </c:pt>
                <c:pt idx="5">
                  <c:v>5.6867595934166799E-2</c:v>
                </c:pt>
                <c:pt idx="6">
                  <c:v>4.4074696618003902E-2</c:v>
                </c:pt>
                <c:pt idx="7">
                  <c:v>2.07112758902404E-2</c:v>
                </c:pt>
              </c:numCache>
            </c:numRef>
          </c:val>
          <c:smooth val="0"/>
          <c:extLst xmlns:c15="http://schemas.microsoft.com/office/drawing/2012/chart">
            <c:ext xmlns:c16="http://schemas.microsoft.com/office/drawing/2014/chart" uri="{C3380CC4-5D6E-409C-BE32-E72D297353CC}">
              <c16:uniqueId val="{00000005-4E61-413A-B8E1-8B1B8DF2D9DD}"/>
            </c:ext>
          </c:extLst>
        </c:ser>
        <c:dLbls>
          <c:showLegendKey val="0"/>
          <c:showVal val="0"/>
          <c:showCatName val="0"/>
          <c:showSerName val="0"/>
          <c:showPercent val="0"/>
          <c:showBubbleSize val="0"/>
        </c:dLbls>
        <c:smooth val="0"/>
        <c:axId val="692474176"/>
        <c:axId val="876510224"/>
        <c:extLst/>
      </c:lineChart>
      <c:catAx>
        <c:axId val="69247417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number</a:t>
                </a:r>
                <a:r>
                  <a:rPr lang="en-GB" baseline="0"/>
                  <a:t> of trajectories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6510224"/>
        <c:crossesAt val="1.0000000000000004E-6"/>
        <c:auto val="1"/>
        <c:lblAlgn val="ctr"/>
        <c:lblOffset val="100"/>
        <c:noMultiLvlLbl val="0"/>
      </c:catAx>
      <c:valAx>
        <c:axId val="876510224"/>
        <c:scaling>
          <c:logBase val="10"/>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MAE</a:t>
                </a:r>
                <a:endParaRPr lang="en-GB" baseline="0"/>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474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Penman-Monteith pearson</a:t>
            </a:r>
          </a:p>
        </c:rich>
      </c:tx>
      <c:layout>
        <c:manualLayout>
          <c:xMode val="edge"/>
          <c:yMode val="edge"/>
          <c:x val="0.24414649286157666"/>
          <c:y val="2.484472049689440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78005542603264"/>
          <c:y val="9.8316766070245198E-2"/>
          <c:w val="0.76439889147934725"/>
          <c:h val="0.78572341500790666"/>
        </c:manualLayout>
      </c:layout>
      <c:lineChart>
        <c:grouping val="standard"/>
        <c:varyColors val="0"/>
        <c:ser>
          <c:idx val="1"/>
          <c:order val="1"/>
          <c:spPr>
            <a:ln w="22225" cap="rnd">
              <a:solidFill>
                <a:schemeClr val="accent2"/>
              </a:solidFill>
              <a:round/>
            </a:ln>
            <a:effectLst/>
          </c:spPr>
          <c:marker>
            <c:symbol val="none"/>
          </c:marker>
          <c:cat>
            <c:numRef>
              <c:f>[1]Correlations!$U$17:$U$24</c:f>
              <c:numCache>
                <c:formatCode>General</c:formatCode>
                <c:ptCount val="8"/>
                <c:pt idx="0">
                  <c:v>2</c:v>
                </c:pt>
                <c:pt idx="1">
                  <c:v>4</c:v>
                </c:pt>
                <c:pt idx="2">
                  <c:v>6</c:v>
                </c:pt>
                <c:pt idx="3">
                  <c:v>10</c:v>
                </c:pt>
                <c:pt idx="4">
                  <c:v>15</c:v>
                </c:pt>
                <c:pt idx="5">
                  <c:v>25</c:v>
                </c:pt>
                <c:pt idx="6">
                  <c:v>40</c:v>
                </c:pt>
                <c:pt idx="7">
                  <c:v>100</c:v>
                </c:pt>
              </c:numCache>
              <c:extLst xmlns:c15="http://schemas.microsoft.com/office/drawing/2012/chart"/>
            </c:numRef>
          </c:cat>
          <c:val>
            <c:numRef>
              <c:f>[1]Correlations!$AW$6:$AW$13</c:f>
              <c:numCache>
                <c:formatCode>0.000</c:formatCode>
                <c:ptCount val="8"/>
                <c:pt idx="0">
                  <c:v>0.56983837213046096</c:v>
                </c:pt>
                <c:pt idx="1">
                  <c:v>0.59679356493555202</c:v>
                </c:pt>
                <c:pt idx="2">
                  <c:v>0.62587404617019204</c:v>
                </c:pt>
                <c:pt idx="3">
                  <c:v>0.613772068214258</c:v>
                </c:pt>
                <c:pt idx="4">
                  <c:v>0.67401908196228599</c:v>
                </c:pt>
                <c:pt idx="5">
                  <c:v>0.670993163548944</c:v>
                </c:pt>
                <c:pt idx="6">
                  <c:v>0.62505852302606801</c:v>
                </c:pt>
                <c:pt idx="7">
                  <c:v>0.68759101495004005</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0-1F68-4BCB-A314-B62526681609}"/>
            </c:ext>
          </c:extLst>
        </c:ser>
        <c:ser>
          <c:idx val="3"/>
          <c:order val="3"/>
          <c:spPr>
            <a:ln w="22225" cap="rnd">
              <a:solidFill>
                <a:schemeClr val="accent4"/>
              </a:solidFill>
              <a:round/>
            </a:ln>
            <a:effectLst/>
          </c:spPr>
          <c:marker>
            <c:symbol val="none"/>
          </c:marker>
          <c:val>
            <c:numRef>
              <c:f>[1]Correlations!$AW$17:$AW$24</c:f>
              <c:numCache>
                <c:formatCode>0.000</c:formatCode>
                <c:ptCount val="8"/>
                <c:pt idx="0">
                  <c:v>0.56983837213046096</c:v>
                </c:pt>
                <c:pt idx="1">
                  <c:v>0.75550438412913001</c:v>
                </c:pt>
                <c:pt idx="2">
                  <c:v>0.83551962394153001</c:v>
                </c:pt>
                <c:pt idx="3">
                  <c:v>0.945183339236077</c:v>
                </c:pt>
                <c:pt idx="4">
                  <c:v>0.96258462925400001</c:v>
                </c:pt>
                <c:pt idx="5">
                  <c:v>1</c:v>
                </c:pt>
                <c:pt idx="6">
                  <c:v>1</c:v>
                </c:pt>
                <c:pt idx="7">
                  <c:v>1</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1-1F68-4BCB-A314-B62526681609}"/>
            </c:ext>
          </c:extLst>
        </c:ser>
        <c:ser>
          <c:idx val="5"/>
          <c:order val="5"/>
          <c:spPr>
            <a:ln w="22225" cap="rnd">
              <a:solidFill>
                <a:schemeClr val="accent5">
                  <a:lumMod val="40000"/>
                  <a:lumOff val="60000"/>
                </a:schemeClr>
              </a:solidFill>
              <a:round/>
            </a:ln>
            <a:effectLst/>
          </c:spPr>
          <c:marker>
            <c:symbol val="none"/>
          </c:marker>
          <c:val>
            <c:numRef>
              <c:f>[1]Correlations!$BG$6:$BG$13</c:f>
              <c:numCache>
                <c:formatCode>0.000</c:formatCode>
                <c:ptCount val="8"/>
                <c:pt idx="0">
                  <c:v>0.44835770630091099</c:v>
                </c:pt>
                <c:pt idx="1">
                  <c:v>0.50988067870826403</c:v>
                </c:pt>
                <c:pt idx="2">
                  <c:v>0.59004544039838103</c:v>
                </c:pt>
                <c:pt idx="3">
                  <c:v>0.64462957596831805</c:v>
                </c:pt>
                <c:pt idx="4">
                  <c:v>0.65387239340180503</c:v>
                </c:pt>
                <c:pt idx="5">
                  <c:v>0.73098852721164997</c:v>
                </c:pt>
                <c:pt idx="6">
                  <c:v>0.76228914860963504</c:v>
                </c:pt>
                <c:pt idx="7">
                  <c:v>0.79767901950052</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2-1F68-4BCB-A314-B62526681609}"/>
            </c:ext>
          </c:extLst>
        </c:ser>
        <c:ser>
          <c:idx val="7"/>
          <c:order val="7"/>
          <c:spPr>
            <a:ln w="22225" cap="rnd">
              <a:solidFill>
                <a:srgbClr val="4472C4"/>
              </a:solidFill>
              <a:round/>
            </a:ln>
            <a:effectLst/>
          </c:spPr>
          <c:marker>
            <c:symbol val="none"/>
          </c:marker>
          <c:val>
            <c:numRef>
              <c:f>[1]Correlations!$BG$17:$BG$24</c:f>
              <c:numCache>
                <c:formatCode>0.000</c:formatCode>
                <c:ptCount val="8"/>
                <c:pt idx="0">
                  <c:v>0.44835770630091099</c:v>
                </c:pt>
                <c:pt idx="1">
                  <c:v>0.58511521083529106</c:v>
                </c:pt>
                <c:pt idx="2">
                  <c:v>0.76032158150616502</c:v>
                </c:pt>
                <c:pt idx="3">
                  <c:v>0.86041679813687899</c:v>
                </c:pt>
                <c:pt idx="4">
                  <c:v>0.95686306706590596</c:v>
                </c:pt>
                <c:pt idx="5">
                  <c:v>0.95937098210931804</c:v>
                </c:pt>
                <c:pt idx="6">
                  <c:v>0.99512540648443204</c:v>
                </c:pt>
                <c:pt idx="7">
                  <c:v>0.999637249535829</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3-1F68-4BCB-A314-B62526681609}"/>
            </c:ext>
          </c:extLst>
        </c:ser>
        <c:ser>
          <c:idx val="9"/>
          <c:order val="9"/>
          <c:spPr>
            <a:ln w="22225" cap="rnd">
              <a:solidFill>
                <a:srgbClr val="92D050"/>
              </a:solidFill>
              <a:round/>
            </a:ln>
            <a:effectLst/>
          </c:spPr>
          <c:marker>
            <c:symbol val="none"/>
          </c:marker>
          <c:val>
            <c:numRef>
              <c:f>[1]Correlations!$AY$6:$AY$13</c:f>
              <c:numCache>
                <c:formatCode>0.000</c:formatCode>
                <c:ptCount val="8"/>
                <c:pt idx="0">
                  <c:v>0.56142857142857105</c:v>
                </c:pt>
                <c:pt idx="1">
                  <c:v>0.54662876031638596</c:v>
                </c:pt>
                <c:pt idx="2">
                  <c:v>0.59705021625508403</c:v>
                </c:pt>
                <c:pt idx="3">
                  <c:v>0.616621290661858</c:v>
                </c:pt>
                <c:pt idx="4">
                  <c:v>0.66284937269927102</c:v>
                </c:pt>
                <c:pt idx="5">
                  <c:v>0.64926166328600299</c:v>
                </c:pt>
                <c:pt idx="6">
                  <c:v>0.63129441815040099</c:v>
                </c:pt>
                <c:pt idx="7">
                  <c:v>0.67283585004883095</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4-1F68-4BCB-A314-B62526681609}"/>
            </c:ext>
          </c:extLst>
        </c:ser>
        <c:ser>
          <c:idx val="11"/>
          <c:order val="11"/>
          <c:spPr>
            <a:ln w="22225" cap="rnd">
              <a:solidFill>
                <a:srgbClr val="00B050"/>
              </a:solidFill>
              <a:round/>
            </a:ln>
            <a:effectLst/>
          </c:spPr>
          <c:marker>
            <c:symbol val="none"/>
          </c:marker>
          <c:val>
            <c:numRef>
              <c:f>[1]Correlations!$AY$17:$AY$24</c:f>
              <c:numCache>
                <c:formatCode>0.000</c:formatCode>
                <c:ptCount val="8"/>
                <c:pt idx="0">
                  <c:v>0.56142857142857105</c:v>
                </c:pt>
                <c:pt idx="1">
                  <c:v>0.75967002586475096</c:v>
                </c:pt>
                <c:pt idx="2">
                  <c:v>0.85681032872919205</c:v>
                </c:pt>
                <c:pt idx="3">
                  <c:v>0.91292675231011899</c:v>
                </c:pt>
                <c:pt idx="4">
                  <c:v>0.98129231462699995</c:v>
                </c:pt>
                <c:pt idx="5">
                  <c:v>0.98129231462699995</c:v>
                </c:pt>
                <c:pt idx="6">
                  <c:v>1</c:v>
                </c:pt>
                <c:pt idx="7">
                  <c:v>1</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5-1F68-4BCB-A314-B62526681609}"/>
            </c:ext>
          </c:extLst>
        </c:ser>
        <c:ser>
          <c:idx val="13"/>
          <c:order val="13"/>
          <c:spPr>
            <a:ln w="22225" cap="rnd">
              <a:solidFill>
                <a:srgbClr val="BC14A8"/>
              </a:solidFill>
              <a:round/>
            </a:ln>
            <a:effectLst/>
          </c:spPr>
          <c:marker>
            <c:symbol val="none"/>
          </c:marker>
          <c:val>
            <c:numRef>
              <c:f>[1]Correlations!$BE$6:$BE$13</c:f>
              <c:numCache>
                <c:formatCode>0.000</c:formatCode>
                <c:ptCount val="8"/>
                <c:pt idx="0">
                  <c:v>0.642163409425072</c:v>
                </c:pt>
                <c:pt idx="1">
                  <c:v>0.65393178574111599</c:v>
                </c:pt>
                <c:pt idx="2">
                  <c:v>0.66392395118967096</c:v>
                </c:pt>
                <c:pt idx="3">
                  <c:v>0.55121012696266203</c:v>
                </c:pt>
                <c:pt idx="4">
                  <c:v>0.58667868680039004</c:v>
                </c:pt>
                <c:pt idx="5">
                  <c:v>0.62875862068965405</c:v>
                </c:pt>
                <c:pt idx="6">
                  <c:v>0.67086695214484204</c:v>
                </c:pt>
                <c:pt idx="7">
                  <c:v>0.648332957704154</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6-1F68-4BCB-A314-B62526681609}"/>
            </c:ext>
          </c:extLst>
        </c:ser>
        <c:ser>
          <c:idx val="15"/>
          <c:order val="15"/>
          <c:spPr>
            <a:ln w="22225" cap="rnd">
              <a:solidFill>
                <a:srgbClr val="7030A0"/>
              </a:solidFill>
              <a:round/>
            </a:ln>
            <a:effectLst/>
          </c:spPr>
          <c:marker>
            <c:symbol val="none"/>
          </c:marker>
          <c:val>
            <c:numRef>
              <c:f>[1]Correlations!$BE$17:$BE$24</c:f>
              <c:numCache>
                <c:formatCode>0.000</c:formatCode>
                <c:ptCount val="8"/>
                <c:pt idx="0">
                  <c:v>0.642163409425072</c:v>
                </c:pt>
                <c:pt idx="1">
                  <c:v>0.77201463880571297</c:v>
                </c:pt>
                <c:pt idx="2">
                  <c:v>0.90005361838221798</c:v>
                </c:pt>
                <c:pt idx="3">
                  <c:v>0.892038764931259</c:v>
                </c:pt>
                <c:pt idx="4">
                  <c:v>0.922885883855457</c:v>
                </c:pt>
                <c:pt idx="5">
                  <c:v>0.95011283900533305</c:v>
                </c:pt>
                <c:pt idx="6">
                  <c:v>0.97505641950266697</c:v>
                </c:pt>
                <c:pt idx="7">
                  <c:v>1</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7-1F68-4BCB-A314-B62526681609}"/>
            </c:ext>
          </c:extLst>
        </c:ser>
        <c:ser>
          <c:idx val="17"/>
          <c:order val="17"/>
          <c:spPr>
            <a:ln w="22225" cap="rnd">
              <a:solidFill>
                <a:srgbClr val="FF0000"/>
              </a:solidFill>
              <a:round/>
            </a:ln>
            <a:effectLst/>
          </c:spPr>
          <c:marker>
            <c:symbol val="none"/>
          </c:marker>
          <c:val>
            <c:numRef>
              <c:f>[1]Correlations!$BA$6:$BA$13</c:f>
              <c:numCache>
                <c:formatCode>0.000</c:formatCode>
                <c:ptCount val="8"/>
                <c:pt idx="0">
                  <c:v>0.58212412934522395</c:v>
                </c:pt>
                <c:pt idx="1">
                  <c:v>0.72226126619230002</c:v>
                </c:pt>
                <c:pt idx="2">
                  <c:v>0.63415802182942105</c:v>
                </c:pt>
                <c:pt idx="3">
                  <c:v>0.74194887150262301</c:v>
                </c:pt>
                <c:pt idx="4">
                  <c:v>0.78216971999527696</c:v>
                </c:pt>
                <c:pt idx="5">
                  <c:v>0.77487040793328699</c:v>
                </c:pt>
                <c:pt idx="6">
                  <c:v>0.84169303583502297</c:v>
                </c:pt>
                <c:pt idx="7">
                  <c:v>0.84410262189166796</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8-1F68-4BCB-A314-B62526681609}"/>
            </c:ext>
          </c:extLst>
        </c:ser>
        <c:ser>
          <c:idx val="19"/>
          <c:order val="19"/>
          <c:spPr>
            <a:ln w="22225" cap="rnd">
              <a:solidFill>
                <a:srgbClr val="C00000"/>
              </a:solidFill>
              <a:round/>
            </a:ln>
            <a:effectLst/>
          </c:spPr>
          <c:marker>
            <c:symbol val="none"/>
          </c:marker>
          <c:val>
            <c:numRef>
              <c:f>[1]Correlations!$BA$17:$BA$24</c:f>
              <c:numCache>
                <c:formatCode>0.000</c:formatCode>
                <c:ptCount val="8"/>
                <c:pt idx="0">
                  <c:v>0.58212412934522395</c:v>
                </c:pt>
                <c:pt idx="1">
                  <c:v>0.86100228597185902</c:v>
                </c:pt>
                <c:pt idx="2">
                  <c:v>0.89702179722463604</c:v>
                </c:pt>
                <c:pt idx="3">
                  <c:v>0.99231310301898501</c:v>
                </c:pt>
                <c:pt idx="4">
                  <c:v>0.98129231462699995</c:v>
                </c:pt>
                <c:pt idx="5">
                  <c:v>1</c:v>
                </c:pt>
                <c:pt idx="6">
                  <c:v>1</c:v>
                </c:pt>
                <c:pt idx="7">
                  <c:v>1</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9-1F68-4BCB-A314-B62526681609}"/>
            </c:ext>
          </c:extLst>
        </c:ser>
        <c:dLbls>
          <c:showLegendKey val="0"/>
          <c:showVal val="0"/>
          <c:showCatName val="0"/>
          <c:showSerName val="0"/>
          <c:showPercent val="0"/>
          <c:showBubbleSize val="0"/>
        </c:dLbls>
        <c:smooth val="0"/>
        <c:axId val="692474176"/>
        <c:axId val="876510224"/>
        <c:extLst>
          <c:ext xmlns:c15="http://schemas.microsoft.com/office/drawing/2012/chart" uri="{02D57815-91ED-43cb-92C2-25804820EDAC}">
            <c15:filteredLineSeries>
              <c15:ser>
                <c:idx val="0"/>
                <c:order val="0"/>
                <c:spPr>
                  <a:ln w="28575" cap="rnd">
                    <a:solidFill>
                      <a:schemeClr val="accent1"/>
                    </a:solidFill>
                    <a:round/>
                  </a:ln>
                  <a:effectLst/>
                </c:spPr>
                <c:marker>
                  <c:symbol val="none"/>
                </c:marker>
                <c:cat>
                  <c:numRef>
                    <c:extLst>
                      <c:ext uri="{02D57815-91ED-43cb-92C2-25804820EDAC}">
                        <c15:formulaRef>
                          <c15:sqref>[1]Correlations!$U$17:$U$24</c15:sqref>
                        </c15:formulaRef>
                      </c:ext>
                    </c:extLst>
                    <c:numCache>
                      <c:formatCode>General</c:formatCode>
                      <c:ptCount val="8"/>
                      <c:pt idx="0">
                        <c:v>2</c:v>
                      </c:pt>
                      <c:pt idx="1">
                        <c:v>4</c:v>
                      </c:pt>
                      <c:pt idx="2">
                        <c:v>6</c:v>
                      </c:pt>
                      <c:pt idx="3">
                        <c:v>10</c:v>
                      </c:pt>
                      <c:pt idx="4">
                        <c:v>15</c:v>
                      </c:pt>
                      <c:pt idx="5">
                        <c:v>25</c:v>
                      </c:pt>
                      <c:pt idx="6">
                        <c:v>40</c:v>
                      </c:pt>
                      <c:pt idx="7">
                        <c:v>100</c:v>
                      </c:pt>
                    </c:numCache>
                  </c:numRef>
                </c:cat>
                <c:val>
                  <c:numRef>
                    <c:extLst>
                      <c:ext uri="{02D57815-91ED-43cb-92C2-25804820EDAC}">
                        <c15:formulaRef>
                          <c15:sqref>[1]Correlations!$AV$6:$AV$13</c15:sqref>
                        </c15:formulaRef>
                      </c:ext>
                    </c:extLst>
                    <c:numCache>
                      <c:formatCode>0.000</c:formatCode>
                      <c:ptCount val="8"/>
                      <c:pt idx="0">
                        <c:v>0.57285714285714195</c:v>
                      </c:pt>
                      <c:pt idx="1">
                        <c:v>0.624285714285714</c:v>
                      </c:pt>
                      <c:pt idx="2">
                        <c:v>0.63571428571428501</c:v>
                      </c:pt>
                      <c:pt idx="3">
                        <c:v>0.65571428571428503</c:v>
                      </c:pt>
                      <c:pt idx="4">
                        <c:v>0.64571428571428502</c:v>
                      </c:pt>
                      <c:pt idx="5">
                        <c:v>0.625714285714285</c:v>
                      </c:pt>
                      <c:pt idx="6">
                        <c:v>0.56428571428571395</c:v>
                      </c:pt>
                      <c:pt idx="7">
                        <c:v>0.53285714285714203</c:v>
                      </c:pt>
                    </c:numCache>
                  </c:numRef>
                </c:val>
                <c:smooth val="0"/>
                <c:extLst>
                  <c:ext xmlns:c16="http://schemas.microsoft.com/office/drawing/2014/chart" uri="{C3380CC4-5D6E-409C-BE32-E72D297353CC}">
                    <c16:uniqueId val="{0000000A-1F68-4BCB-A314-B62526681609}"/>
                  </c:ext>
                </c:extLst>
              </c15:ser>
            </c15:filteredLineSeries>
            <c15:filteredLineSeries>
              <c15:ser>
                <c:idx val="2"/>
                <c:order val="2"/>
                <c:spPr>
                  <a:ln w="28575" cap="rnd">
                    <a:solidFill>
                      <a:schemeClr val="accent3"/>
                    </a:solidFill>
                    <a:round/>
                  </a:ln>
                  <a:effectLst/>
                </c:spPr>
                <c:marker>
                  <c:symbol val="none"/>
                </c:marker>
                <c:val>
                  <c:numRef>
                    <c:extLst xmlns:c15="http://schemas.microsoft.com/office/drawing/2012/chart">
                      <c:ext xmlns:c15="http://schemas.microsoft.com/office/drawing/2012/chart" uri="{02D57815-91ED-43cb-92C2-25804820EDAC}">
                        <c15:formulaRef>
                          <c15:sqref>[1]Correlations!$AV$17:$AV$24</c15:sqref>
                        </c15:formulaRef>
                      </c:ext>
                    </c:extLst>
                    <c:numCache>
                      <c:formatCode>0.000</c:formatCode>
                      <c:ptCount val="8"/>
                      <c:pt idx="0">
                        <c:v>0.57285714285714195</c:v>
                      </c:pt>
                      <c:pt idx="1">
                        <c:v>0.754285714285714</c:v>
                      </c:pt>
                      <c:pt idx="2">
                        <c:v>0.81714285714285695</c:v>
                      </c:pt>
                      <c:pt idx="3">
                        <c:v>0.93</c:v>
                      </c:pt>
                      <c:pt idx="4">
                        <c:v>0.94</c:v>
                      </c:pt>
                      <c:pt idx="5">
                        <c:v>1</c:v>
                      </c:pt>
                      <c:pt idx="6">
                        <c:v>1</c:v>
                      </c:pt>
                      <c:pt idx="7">
                        <c:v>1</c:v>
                      </c:pt>
                    </c:numCache>
                  </c:numRef>
                </c:val>
                <c:smooth val="0"/>
                <c:extLst xmlns:c15="http://schemas.microsoft.com/office/drawing/2012/chart">
                  <c:ext xmlns:c16="http://schemas.microsoft.com/office/drawing/2014/chart" uri="{C3380CC4-5D6E-409C-BE32-E72D297353CC}">
                    <c16:uniqueId val="{0000000B-1F68-4BCB-A314-B62526681609}"/>
                  </c:ext>
                </c:extLst>
              </c15:ser>
            </c15:filteredLineSeries>
            <c15:filteredLineSeries>
              <c15:ser>
                <c:idx val="4"/>
                <c:order val="4"/>
                <c:spPr>
                  <a:ln w="28575" cap="rnd">
                    <a:solidFill>
                      <a:schemeClr val="accent5"/>
                    </a:solidFill>
                    <a:round/>
                  </a:ln>
                  <a:effectLst/>
                </c:spPr>
                <c:marker>
                  <c:symbol val="none"/>
                </c:marker>
                <c:val>
                  <c:numRef>
                    <c:extLst xmlns:c15="http://schemas.microsoft.com/office/drawing/2012/chart">
                      <c:ext xmlns:c15="http://schemas.microsoft.com/office/drawing/2012/chart" uri="{02D57815-91ED-43cb-92C2-25804820EDAC}">
                        <c15:formulaRef>
                          <c15:sqref>[1]Correlations!$BF$6:$BF$13</c15:sqref>
                        </c15:formulaRef>
                      </c:ext>
                    </c:extLst>
                    <c:numCache>
                      <c:formatCode>0.000</c:formatCode>
                      <c:ptCount val="8"/>
                      <c:pt idx="0">
                        <c:v>0.33285714285714202</c:v>
                      </c:pt>
                      <c:pt idx="1">
                        <c:v>0.41571428571428498</c:v>
                      </c:pt>
                      <c:pt idx="2">
                        <c:v>0.44857142857142801</c:v>
                      </c:pt>
                      <c:pt idx="3">
                        <c:v>0.55571428571428505</c:v>
                      </c:pt>
                      <c:pt idx="4">
                        <c:v>0.52999999999999903</c:v>
                      </c:pt>
                      <c:pt idx="5">
                        <c:v>0.65142857142857102</c:v>
                      </c:pt>
                      <c:pt idx="6">
                        <c:v>0.63857142857142801</c:v>
                      </c:pt>
                      <c:pt idx="7">
                        <c:v>0.68428571428571405</c:v>
                      </c:pt>
                    </c:numCache>
                  </c:numRef>
                </c:val>
                <c:smooth val="0"/>
                <c:extLst xmlns:c15="http://schemas.microsoft.com/office/drawing/2012/chart">
                  <c:ext xmlns:c16="http://schemas.microsoft.com/office/drawing/2014/chart" uri="{C3380CC4-5D6E-409C-BE32-E72D297353CC}">
                    <c16:uniqueId val="{0000000C-1F68-4BCB-A314-B62526681609}"/>
                  </c:ext>
                </c:extLst>
              </c15:ser>
            </c15:filteredLineSeries>
            <c15:filteredLineSeries>
              <c15:ser>
                <c:idx val="6"/>
                <c:order val="6"/>
                <c:spPr>
                  <a:ln w="28575" cap="rnd">
                    <a:solidFill>
                      <a:schemeClr val="accent1">
                        <a:lumMod val="60000"/>
                      </a:schemeClr>
                    </a:solidFill>
                    <a:round/>
                  </a:ln>
                  <a:effectLst/>
                </c:spPr>
                <c:marker>
                  <c:symbol val="none"/>
                </c:marker>
                <c:val>
                  <c:numRef>
                    <c:extLst xmlns:c15="http://schemas.microsoft.com/office/drawing/2012/chart">
                      <c:ext xmlns:c15="http://schemas.microsoft.com/office/drawing/2012/chart" uri="{02D57815-91ED-43cb-92C2-25804820EDAC}">
                        <c15:formulaRef>
                          <c15:sqref>[1]Correlations!$BF$17:$BF$24</c15:sqref>
                        </c15:formulaRef>
                      </c:ext>
                    </c:extLst>
                    <c:numCache>
                      <c:formatCode>0.000</c:formatCode>
                      <c:ptCount val="8"/>
                      <c:pt idx="0">
                        <c:v>0.33285714285714202</c:v>
                      </c:pt>
                      <c:pt idx="1">
                        <c:v>0.501428571428571</c:v>
                      </c:pt>
                      <c:pt idx="2">
                        <c:v>0.624285714285714</c:v>
                      </c:pt>
                      <c:pt idx="3">
                        <c:v>0.75714285714285701</c:v>
                      </c:pt>
                      <c:pt idx="4">
                        <c:v>0.91285714285714203</c:v>
                      </c:pt>
                      <c:pt idx="5">
                        <c:v>0.92857142857142805</c:v>
                      </c:pt>
                      <c:pt idx="6">
                        <c:v>0.98571428571428499</c:v>
                      </c:pt>
                      <c:pt idx="7">
                        <c:v>0.995714285714285</c:v>
                      </c:pt>
                    </c:numCache>
                  </c:numRef>
                </c:val>
                <c:smooth val="0"/>
                <c:extLst xmlns:c15="http://schemas.microsoft.com/office/drawing/2012/chart">
                  <c:ext xmlns:c16="http://schemas.microsoft.com/office/drawing/2014/chart" uri="{C3380CC4-5D6E-409C-BE32-E72D297353CC}">
                    <c16:uniqueId val="{0000000D-1F68-4BCB-A314-B62526681609}"/>
                  </c:ext>
                </c:extLst>
              </c15:ser>
            </c15:filteredLineSeries>
            <c15:filteredLineSeries>
              <c15:ser>
                <c:idx val="8"/>
                <c:order val="8"/>
                <c:spPr>
                  <a:ln w="28575" cap="rnd">
                    <a:solidFill>
                      <a:schemeClr val="accent3">
                        <a:lumMod val="60000"/>
                      </a:schemeClr>
                    </a:solidFill>
                    <a:round/>
                  </a:ln>
                  <a:effectLst/>
                </c:spPr>
                <c:marker>
                  <c:symbol val="none"/>
                </c:marker>
                <c:val>
                  <c:numRef>
                    <c:extLst xmlns:c15="http://schemas.microsoft.com/office/drawing/2012/chart">
                      <c:ext xmlns:c15="http://schemas.microsoft.com/office/drawing/2012/chart" uri="{02D57815-91ED-43cb-92C2-25804820EDAC}">
                        <c15:formulaRef>
                          <c15:sqref>[1]Correlations!$AX$6:$AX$13</c15:sqref>
                        </c15:formulaRef>
                      </c:ext>
                    </c:extLst>
                    <c:numCache>
                      <c:formatCode>0.000</c:formatCode>
                      <c:ptCount val="8"/>
                      <c:pt idx="0">
                        <c:v>0.56142857142857105</c:v>
                      </c:pt>
                      <c:pt idx="1">
                        <c:v>0.58285714285714196</c:v>
                      </c:pt>
                      <c:pt idx="2">
                        <c:v>0.60999999999999899</c:v>
                      </c:pt>
                      <c:pt idx="3">
                        <c:v>0.65714285714285603</c:v>
                      </c:pt>
                      <c:pt idx="4">
                        <c:v>0.63285714285714201</c:v>
                      </c:pt>
                      <c:pt idx="5">
                        <c:v>0.625714285714285</c:v>
                      </c:pt>
                      <c:pt idx="6">
                        <c:v>0.56571428571428495</c:v>
                      </c:pt>
                      <c:pt idx="7">
                        <c:v>0.52142857142857102</c:v>
                      </c:pt>
                    </c:numCache>
                  </c:numRef>
                </c:val>
                <c:smooth val="0"/>
                <c:extLst xmlns:c15="http://schemas.microsoft.com/office/drawing/2012/chart">
                  <c:ext xmlns:c16="http://schemas.microsoft.com/office/drawing/2014/chart" uri="{C3380CC4-5D6E-409C-BE32-E72D297353CC}">
                    <c16:uniqueId val="{0000000E-1F68-4BCB-A314-B62526681609}"/>
                  </c:ext>
                </c:extLst>
              </c15:ser>
            </c15:filteredLineSeries>
            <c15:filteredLineSeries>
              <c15:ser>
                <c:idx val="10"/>
                <c:order val="10"/>
                <c:spPr>
                  <a:ln w="28575" cap="rnd">
                    <a:solidFill>
                      <a:schemeClr val="accent5">
                        <a:lumMod val="60000"/>
                      </a:schemeClr>
                    </a:solidFill>
                    <a:round/>
                  </a:ln>
                  <a:effectLst/>
                </c:spPr>
                <c:marker>
                  <c:symbol val="none"/>
                </c:marker>
                <c:val>
                  <c:numRef>
                    <c:extLst xmlns:c15="http://schemas.microsoft.com/office/drawing/2012/chart">
                      <c:ext xmlns:c15="http://schemas.microsoft.com/office/drawing/2012/chart" uri="{02D57815-91ED-43cb-92C2-25804820EDAC}">
                        <c15:formulaRef>
                          <c15:sqref>[1]Correlations!$AX$17:$AX$24</c15:sqref>
                        </c15:formulaRef>
                      </c:ext>
                    </c:extLst>
                    <c:numCache>
                      <c:formatCode>0.000</c:formatCode>
                      <c:ptCount val="8"/>
                      <c:pt idx="0">
                        <c:v>0.56142857142857105</c:v>
                      </c:pt>
                      <c:pt idx="1">
                        <c:v>0.77142857142857102</c:v>
                      </c:pt>
                      <c:pt idx="2">
                        <c:v>0.83999999999999897</c:v>
                      </c:pt>
                      <c:pt idx="3">
                        <c:v>0.874285714285714</c:v>
                      </c:pt>
                      <c:pt idx="4">
                        <c:v>0.97</c:v>
                      </c:pt>
                      <c:pt idx="5">
                        <c:v>0.97</c:v>
                      </c:pt>
                      <c:pt idx="6">
                        <c:v>1</c:v>
                      </c:pt>
                      <c:pt idx="7">
                        <c:v>1</c:v>
                      </c:pt>
                    </c:numCache>
                  </c:numRef>
                </c:val>
                <c:smooth val="0"/>
                <c:extLst xmlns:c15="http://schemas.microsoft.com/office/drawing/2012/chart">
                  <c:ext xmlns:c16="http://schemas.microsoft.com/office/drawing/2014/chart" uri="{C3380CC4-5D6E-409C-BE32-E72D297353CC}">
                    <c16:uniqueId val="{0000000F-1F68-4BCB-A314-B62526681609}"/>
                  </c:ext>
                </c:extLst>
              </c15:ser>
            </c15:filteredLineSeries>
            <c15:filteredLineSeries>
              <c15:ser>
                <c:idx val="12"/>
                <c:order val="12"/>
                <c:spPr>
                  <a:ln w="28575" cap="rnd">
                    <a:solidFill>
                      <a:schemeClr val="accent1">
                        <a:lumMod val="80000"/>
                        <a:lumOff val="20000"/>
                      </a:schemeClr>
                    </a:solidFill>
                    <a:round/>
                  </a:ln>
                  <a:effectLst/>
                </c:spPr>
                <c:marker>
                  <c:symbol val="none"/>
                </c:marker>
                <c:val>
                  <c:numRef>
                    <c:extLst xmlns:c15="http://schemas.microsoft.com/office/drawing/2012/chart">
                      <c:ext xmlns:c15="http://schemas.microsoft.com/office/drawing/2012/chart" uri="{02D57815-91ED-43cb-92C2-25804820EDAC}">
                        <c15:formulaRef>
                          <c15:sqref>[1]Correlations!$BD$6:$BD$13</c15:sqref>
                        </c15:formulaRef>
                      </c:ext>
                    </c:extLst>
                    <c:numCache>
                      <c:formatCode>0.000</c:formatCode>
                      <c:ptCount val="8"/>
                      <c:pt idx="0">
                        <c:v>0.628571428571428</c:v>
                      </c:pt>
                      <c:pt idx="1">
                        <c:v>0.64571428571428502</c:v>
                      </c:pt>
                      <c:pt idx="2">
                        <c:v>0.628571428571428</c:v>
                      </c:pt>
                      <c:pt idx="3">
                        <c:v>0.58857142857142797</c:v>
                      </c:pt>
                      <c:pt idx="4">
                        <c:v>0.57571428571428496</c:v>
                      </c:pt>
                      <c:pt idx="5">
                        <c:v>0.57999999999999896</c:v>
                      </c:pt>
                      <c:pt idx="6">
                        <c:v>0.622857142857142</c:v>
                      </c:pt>
                      <c:pt idx="7">
                        <c:v>0.57142857142857095</c:v>
                      </c:pt>
                    </c:numCache>
                  </c:numRef>
                </c:val>
                <c:smooth val="0"/>
                <c:extLst xmlns:c15="http://schemas.microsoft.com/office/drawing/2012/chart">
                  <c:ext xmlns:c16="http://schemas.microsoft.com/office/drawing/2014/chart" uri="{C3380CC4-5D6E-409C-BE32-E72D297353CC}">
                    <c16:uniqueId val="{00000010-1F68-4BCB-A314-B62526681609}"/>
                  </c:ext>
                </c:extLst>
              </c15:ser>
            </c15:filteredLineSeries>
            <c15:filteredLineSeries>
              <c15:ser>
                <c:idx val="14"/>
                <c:order val="14"/>
                <c:spPr>
                  <a:ln w="28575" cap="rnd">
                    <a:solidFill>
                      <a:schemeClr val="accent3">
                        <a:lumMod val="80000"/>
                        <a:lumOff val="20000"/>
                      </a:schemeClr>
                    </a:solidFill>
                    <a:round/>
                  </a:ln>
                  <a:effectLst/>
                </c:spPr>
                <c:marker>
                  <c:symbol val="none"/>
                </c:marker>
                <c:val>
                  <c:numRef>
                    <c:extLst xmlns:c15="http://schemas.microsoft.com/office/drawing/2012/chart">
                      <c:ext xmlns:c15="http://schemas.microsoft.com/office/drawing/2012/chart" uri="{02D57815-91ED-43cb-92C2-25804820EDAC}">
                        <c15:formulaRef>
                          <c15:sqref>[1]Correlations!$BD$17:$BD$24</c15:sqref>
                        </c15:formulaRef>
                      </c:ext>
                    </c:extLst>
                    <c:numCache>
                      <c:formatCode>0.000</c:formatCode>
                      <c:ptCount val="8"/>
                      <c:pt idx="0">
                        <c:v>0.628571428571428</c:v>
                      </c:pt>
                      <c:pt idx="1">
                        <c:v>0.74</c:v>
                      </c:pt>
                      <c:pt idx="2">
                        <c:v>0.85571428571428498</c:v>
                      </c:pt>
                      <c:pt idx="3">
                        <c:v>0.87</c:v>
                      </c:pt>
                      <c:pt idx="4">
                        <c:v>0.88857142857142801</c:v>
                      </c:pt>
                      <c:pt idx="5">
                        <c:v>0.92</c:v>
                      </c:pt>
                      <c:pt idx="6">
                        <c:v>0.96</c:v>
                      </c:pt>
                      <c:pt idx="7">
                        <c:v>1</c:v>
                      </c:pt>
                    </c:numCache>
                  </c:numRef>
                </c:val>
                <c:smooth val="0"/>
                <c:extLst xmlns:c15="http://schemas.microsoft.com/office/drawing/2012/chart">
                  <c:ext xmlns:c16="http://schemas.microsoft.com/office/drawing/2014/chart" uri="{C3380CC4-5D6E-409C-BE32-E72D297353CC}">
                    <c16:uniqueId val="{00000011-1F68-4BCB-A314-B62526681609}"/>
                  </c:ext>
                </c:extLst>
              </c15:ser>
            </c15:filteredLineSeries>
            <c15:filteredLineSeries>
              <c15:ser>
                <c:idx val="16"/>
                <c:order val="16"/>
                <c:spPr>
                  <a:ln w="28575" cap="rnd">
                    <a:solidFill>
                      <a:schemeClr val="accent5">
                        <a:lumMod val="80000"/>
                        <a:lumOff val="20000"/>
                      </a:schemeClr>
                    </a:solidFill>
                    <a:round/>
                  </a:ln>
                  <a:effectLst/>
                </c:spPr>
                <c:marker>
                  <c:symbol val="none"/>
                </c:marker>
                <c:val>
                  <c:numRef>
                    <c:extLst xmlns:c15="http://schemas.microsoft.com/office/drawing/2012/chart">
                      <c:ext xmlns:c15="http://schemas.microsoft.com/office/drawing/2012/chart" uri="{02D57815-91ED-43cb-92C2-25804820EDAC}">
                        <c15:formulaRef>
                          <c15:sqref>[1]Correlations!$AZ$6:$AZ$13</c15:sqref>
                        </c15:formulaRef>
                      </c:ext>
                    </c:extLst>
                    <c:numCache>
                      <c:formatCode>0.000</c:formatCode>
                      <c:ptCount val="8"/>
                      <c:pt idx="0">
                        <c:v>0.53571428571428503</c:v>
                      </c:pt>
                      <c:pt idx="1">
                        <c:v>0.744285714285714</c:v>
                      </c:pt>
                      <c:pt idx="2">
                        <c:v>0.59142857142857097</c:v>
                      </c:pt>
                      <c:pt idx="3">
                        <c:v>0.67571428571428505</c:v>
                      </c:pt>
                      <c:pt idx="4">
                        <c:v>0.72142857142857097</c:v>
                      </c:pt>
                      <c:pt idx="5">
                        <c:v>0.69285714285714195</c:v>
                      </c:pt>
                      <c:pt idx="6">
                        <c:v>0.75857142857142801</c:v>
                      </c:pt>
                      <c:pt idx="7">
                        <c:v>0.75</c:v>
                      </c:pt>
                    </c:numCache>
                  </c:numRef>
                </c:val>
                <c:smooth val="0"/>
                <c:extLst xmlns:c15="http://schemas.microsoft.com/office/drawing/2012/chart">
                  <c:ext xmlns:c16="http://schemas.microsoft.com/office/drawing/2014/chart" uri="{C3380CC4-5D6E-409C-BE32-E72D297353CC}">
                    <c16:uniqueId val="{00000012-1F68-4BCB-A314-B62526681609}"/>
                  </c:ext>
                </c:extLst>
              </c15:ser>
            </c15:filteredLineSeries>
            <c15:filteredLineSeries>
              <c15:ser>
                <c:idx val="18"/>
                <c:order val="18"/>
                <c:spPr>
                  <a:ln w="28575" cap="rnd">
                    <a:solidFill>
                      <a:schemeClr val="accent1">
                        <a:lumMod val="80000"/>
                      </a:schemeClr>
                    </a:solidFill>
                    <a:round/>
                  </a:ln>
                  <a:effectLst/>
                </c:spPr>
                <c:marker>
                  <c:symbol val="none"/>
                </c:marker>
                <c:val>
                  <c:numRef>
                    <c:extLst xmlns:c15="http://schemas.microsoft.com/office/drawing/2012/chart">
                      <c:ext xmlns:c15="http://schemas.microsoft.com/office/drawing/2012/chart" uri="{02D57815-91ED-43cb-92C2-25804820EDAC}">
                        <c15:formulaRef>
                          <c15:sqref>[1]Correlations!$AZ$17:$AZ$24</c15:sqref>
                        </c15:formulaRef>
                      </c:ext>
                    </c:extLst>
                    <c:numCache>
                      <c:formatCode>0.000</c:formatCode>
                      <c:ptCount val="8"/>
                      <c:pt idx="0">
                        <c:v>0.53571428571428503</c:v>
                      </c:pt>
                      <c:pt idx="1">
                        <c:v>0.77142857142857102</c:v>
                      </c:pt>
                      <c:pt idx="2">
                        <c:v>0.84857142857142798</c:v>
                      </c:pt>
                      <c:pt idx="3">
                        <c:v>0.97285714285714198</c:v>
                      </c:pt>
                      <c:pt idx="4">
                        <c:v>0.97</c:v>
                      </c:pt>
                      <c:pt idx="5">
                        <c:v>1</c:v>
                      </c:pt>
                      <c:pt idx="6">
                        <c:v>1</c:v>
                      </c:pt>
                      <c:pt idx="7">
                        <c:v>1</c:v>
                      </c:pt>
                    </c:numCache>
                  </c:numRef>
                </c:val>
                <c:smooth val="0"/>
                <c:extLst xmlns:c15="http://schemas.microsoft.com/office/drawing/2012/chart">
                  <c:ext xmlns:c16="http://schemas.microsoft.com/office/drawing/2014/chart" uri="{C3380CC4-5D6E-409C-BE32-E72D297353CC}">
                    <c16:uniqueId val="{00000013-1F68-4BCB-A314-B62526681609}"/>
                  </c:ext>
                </c:extLst>
              </c15:ser>
            </c15:filteredLineSeries>
          </c:ext>
        </c:extLst>
      </c:lineChart>
      <c:catAx>
        <c:axId val="69247417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number</a:t>
                </a:r>
                <a:r>
                  <a:rPr lang="en-GB" baseline="0"/>
                  <a:t> of trajectories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6510224"/>
        <c:crosses val="autoZero"/>
        <c:auto val="1"/>
        <c:lblAlgn val="ctr"/>
        <c:lblOffset val="100"/>
        <c:noMultiLvlLbl val="0"/>
      </c:catAx>
      <c:valAx>
        <c:axId val="876510224"/>
        <c:scaling>
          <c:orientation val="minMax"/>
          <c:max val="1"/>
          <c:min val="0.30000000000000004"/>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Kendall correlation </a:t>
                </a:r>
                <a:r>
                  <a:rPr lang="en-GB" baseline="0"/>
                  <a:t>(solid)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474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Penman-Monteith Kendall</a:t>
            </a:r>
          </a:p>
        </c:rich>
      </c:tx>
      <c:layout>
        <c:manualLayout>
          <c:xMode val="edge"/>
          <c:yMode val="edge"/>
          <c:x val="0.24414649286157666"/>
          <c:y val="2.484472049689440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78005542603264"/>
          <c:y val="9.8316766070245198E-2"/>
          <c:w val="0.76439889147934725"/>
          <c:h val="0.78572341500790666"/>
        </c:manualLayout>
      </c:layout>
      <c:lineChart>
        <c:grouping val="standard"/>
        <c:varyColors val="0"/>
        <c:ser>
          <c:idx val="0"/>
          <c:order val="0"/>
          <c:spPr>
            <a:ln w="22225" cap="rnd">
              <a:solidFill>
                <a:schemeClr val="accent2"/>
              </a:solidFill>
              <a:round/>
            </a:ln>
            <a:effectLst/>
          </c:spPr>
          <c:marker>
            <c:symbol val="none"/>
          </c:marker>
          <c:cat>
            <c:numRef>
              <c:f>[1]Correlations!$U$17:$U$24</c:f>
              <c:numCache>
                <c:formatCode>General</c:formatCode>
                <c:ptCount val="8"/>
                <c:pt idx="0">
                  <c:v>2</c:v>
                </c:pt>
                <c:pt idx="1">
                  <c:v>4</c:v>
                </c:pt>
                <c:pt idx="2">
                  <c:v>6</c:v>
                </c:pt>
                <c:pt idx="3">
                  <c:v>10</c:v>
                </c:pt>
                <c:pt idx="4">
                  <c:v>15</c:v>
                </c:pt>
                <c:pt idx="5">
                  <c:v>25</c:v>
                </c:pt>
                <c:pt idx="6">
                  <c:v>40</c:v>
                </c:pt>
                <c:pt idx="7">
                  <c:v>100</c:v>
                </c:pt>
              </c:numCache>
            </c:numRef>
          </c:cat>
          <c:val>
            <c:numRef>
              <c:f>[1]Correlations!$BV$6:$BV$13</c:f>
              <c:numCache>
                <c:formatCode>0.000</c:formatCode>
                <c:ptCount val="8"/>
                <c:pt idx="0">
                  <c:v>0.32714285714285701</c:v>
                </c:pt>
                <c:pt idx="1">
                  <c:v>0.29714285714285699</c:v>
                </c:pt>
                <c:pt idx="2">
                  <c:v>0.29428571428571398</c:v>
                </c:pt>
                <c:pt idx="3">
                  <c:v>0.27857142857142803</c:v>
                </c:pt>
                <c:pt idx="4">
                  <c:v>0.26857142857142802</c:v>
                </c:pt>
                <c:pt idx="5">
                  <c:v>0.28857142857142798</c:v>
                </c:pt>
                <c:pt idx="6">
                  <c:v>0.26285714285714201</c:v>
                </c:pt>
                <c:pt idx="7">
                  <c:v>0.23428571428571399</c:v>
                </c:pt>
              </c:numCache>
            </c:numRef>
          </c:val>
          <c:smooth val="0"/>
          <c:extLst>
            <c:ext xmlns:c16="http://schemas.microsoft.com/office/drawing/2014/chart" uri="{C3380CC4-5D6E-409C-BE32-E72D297353CC}">
              <c16:uniqueId val="{00000000-F88C-4B6F-954C-DCCBEC6EA7CB}"/>
            </c:ext>
          </c:extLst>
        </c:ser>
        <c:ser>
          <c:idx val="2"/>
          <c:order val="2"/>
          <c:spPr>
            <a:ln w="22225" cap="rnd">
              <a:solidFill>
                <a:schemeClr val="accent4"/>
              </a:solidFill>
              <a:round/>
            </a:ln>
            <a:effectLst/>
          </c:spPr>
          <c:marker>
            <c:symbol val="none"/>
          </c:marker>
          <c:val>
            <c:numRef>
              <c:f>[1]Correlations!$BV$17:$BV$24</c:f>
              <c:numCache>
                <c:formatCode>0.000</c:formatCode>
                <c:ptCount val="8"/>
                <c:pt idx="0">
                  <c:v>0.32714285714285701</c:v>
                </c:pt>
                <c:pt idx="1">
                  <c:v>0.34</c:v>
                </c:pt>
                <c:pt idx="2">
                  <c:v>0.375714285714285</c:v>
                </c:pt>
                <c:pt idx="3">
                  <c:v>0.374285714285714</c:v>
                </c:pt>
                <c:pt idx="4">
                  <c:v>0.38714285714285701</c:v>
                </c:pt>
                <c:pt idx="5">
                  <c:v>0.41999999999999899</c:v>
                </c:pt>
                <c:pt idx="6">
                  <c:v>0.432857142857142</c:v>
                </c:pt>
                <c:pt idx="7">
                  <c:v>0.42999999999999899</c:v>
                </c:pt>
              </c:numCache>
            </c:numRef>
          </c:val>
          <c:smooth val="0"/>
          <c:extLst>
            <c:ext xmlns:c16="http://schemas.microsoft.com/office/drawing/2014/chart" uri="{C3380CC4-5D6E-409C-BE32-E72D297353CC}">
              <c16:uniqueId val="{00000001-F88C-4B6F-954C-DCCBEC6EA7CB}"/>
            </c:ext>
          </c:extLst>
        </c:ser>
        <c:ser>
          <c:idx val="4"/>
          <c:order val="4"/>
          <c:spPr>
            <a:ln w="22225" cap="rnd">
              <a:solidFill>
                <a:schemeClr val="accent5">
                  <a:lumMod val="40000"/>
                  <a:lumOff val="60000"/>
                </a:schemeClr>
              </a:solidFill>
              <a:round/>
            </a:ln>
            <a:effectLst/>
          </c:spPr>
          <c:marker>
            <c:symbol val="none"/>
          </c:marker>
          <c:val>
            <c:numRef>
              <c:f>[1]Correlations!$CD$6:$CD$13</c:f>
              <c:numCache>
                <c:formatCode>0.000</c:formatCode>
                <c:ptCount val="8"/>
                <c:pt idx="0">
                  <c:v>0.317142857142857</c:v>
                </c:pt>
                <c:pt idx="1">
                  <c:v>0.27571428571428502</c:v>
                </c:pt>
                <c:pt idx="2">
                  <c:v>0.30571428571428499</c:v>
                </c:pt>
                <c:pt idx="3">
                  <c:v>0.29142857142857098</c:v>
                </c:pt>
                <c:pt idx="4">
                  <c:v>0.311428571428571</c:v>
                </c:pt>
                <c:pt idx="5">
                  <c:v>0.32285714285714301</c:v>
                </c:pt>
                <c:pt idx="6">
                  <c:v>0.32857142857142801</c:v>
                </c:pt>
                <c:pt idx="7">
                  <c:v>0.30571428571428599</c:v>
                </c:pt>
              </c:numCache>
            </c:numRef>
          </c:val>
          <c:smooth val="0"/>
          <c:extLst>
            <c:ext xmlns:c16="http://schemas.microsoft.com/office/drawing/2014/chart" uri="{C3380CC4-5D6E-409C-BE32-E72D297353CC}">
              <c16:uniqueId val="{00000002-F88C-4B6F-954C-DCCBEC6EA7CB}"/>
            </c:ext>
          </c:extLst>
        </c:ser>
        <c:ser>
          <c:idx val="6"/>
          <c:order val="6"/>
          <c:spPr>
            <a:ln w="22225" cap="rnd">
              <a:solidFill>
                <a:schemeClr val="accent1"/>
              </a:solidFill>
              <a:round/>
            </a:ln>
            <a:effectLst/>
          </c:spPr>
          <c:marker>
            <c:symbol val="none"/>
          </c:marker>
          <c:val>
            <c:numRef>
              <c:f>[1]Correlations!$CD$17:$CD$24</c:f>
              <c:numCache>
                <c:formatCode>0.000</c:formatCode>
                <c:ptCount val="8"/>
                <c:pt idx="0">
                  <c:v>0.317142857142857</c:v>
                </c:pt>
                <c:pt idx="1">
                  <c:v>0.34</c:v>
                </c:pt>
                <c:pt idx="2">
                  <c:v>0.34714285714285698</c:v>
                </c:pt>
                <c:pt idx="3">
                  <c:v>0.36571428571428499</c:v>
                </c:pt>
                <c:pt idx="4">
                  <c:v>0.36571428571428499</c:v>
                </c:pt>
                <c:pt idx="5">
                  <c:v>0.36428571428571399</c:v>
                </c:pt>
                <c:pt idx="6">
                  <c:v>0.371428571428571</c:v>
                </c:pt>
                <c:pt idx="7">
                  <c:v>0.36</c:v>
                </c:pt>
              </c:numCache>
            </c:numRef>
          </c:val>
          <c:smooth val="0"/>
          <c:extLst>
            <c:ext xmlns:c16="http://schemas.microsoft.com/office/drawing/2014/chart" uri="{C3380CC4-5D6E-409C-BE32-E72D297353CC}">
              <c16:uniqueId val="{00000003-F88C-4B6F-954C-DCCBEC6EA7CB}"/>
            </c:ext>
          </c:extLst>
        </c:ser>
        <c:ser>
          <c:idx val="8"/>
          <c:order val="8"/>
          <c:spPr>
            <a:ln w="22225" cap="rnd">
              <a:solidFill>
                <a:srgbClr val="92D050"/>
              </a:solidFill>
              <a:round/>
            </a:ln>
            <a:effectLst/>
          </c:spPr>
          <c:marker>
            <c:symbol val="none"/>
          </c:marker>
          <c:val>
            <c:numRef>
              <c:f>[1]Correlations!$BX$6:$BX$13</c:f>
              <c:numCache>
                <c:formatCode>0.000</c:formatCode>
                <c:ptCount val="8"/>
                <c:pt idx="0">
                  <c:v>0.29571428571428499</c:v>
                </c:pt>
                <c:pt idx="1">
                  <c:v>0.28999999999999998</c:v>
                </c:pt>
                <c:pt idx="2">
                  <c:v>0.308571428571428</c:v>
                </c:pt>
                <c:pt idx="3">
                  <c:v>0.27714285714285702</c:v>
                </c:pt>
                <c:pt idx="4">
                  <c:v>0.26857142857142802</c:v>
                </c:pt>
                <c:pt idx="5">
                  <c:v>0.27428571428571402</c:v>
                </c:pt>
                <c:pt idx="6">
                  <c:v>0.26142857142857101</c:v>
                </c:pt>
                <c:pt idx="7">
                  <c:v>0.22857142857142801</c:v>
                </c:pt>
              </c:numCache>
            </c:numRef>
          </c:val>
          <c:smooth val="0"/>
          <c:extLst xmlns:c15="http://schemas.microsoft.com/office/drawing/2012/chart">
            <c:ext xmlns:c16="http://schemas.microsoft.com/office/drawing/2014/chart" uri="{C3380CC4-5D6E-409C-BE32-E72D297353CC}">
              <c16:uniqueId val="{00000004-F88C-4B6F-954C-DCCBEC6EA7CB}"/>
            </c:ext>
          </c:extLst>
        </c:ser>
        <c:ser>
          <c:idx val="10"/>
          <c:order val="10"/>
          <c:spPr>
            <a:ln w="22225" cap="rnd">
              <a:solidFill>
                <a:srgbClr val="00B050"/>
              </a:solidFill>
              <a:round/>
            </a:ln>
            <a:effectLst/>
          </c:spPr>
          <c:marker>
            <c:symbol val="none"/>
          </c:marker>
          <c:val>
            <c:numRef>
              <c:f>[1]Correlations!$BX$17:$BX$24</c:f>
              <c:numCache>
                <c:formatCode>0.000</c:formatCode>
                <c:ptCount val="8"/>
                <c:pt idx="0">
                  <c:v>0.29571428571428499</c:v>
                </c:pt>
                <c:pt idx="1">
                  <c:v>0.33714285714285702</c:v>
                </c:pt>
                <c:pt idx="2">
                  <c:v>0.375714285714285</c:v>
                </c:pt>
                <c:pt idx="3">
                  <c:v>0.39142857142857101</c:v>
                </c:pt>
                <c:pt idx="4">
                  <c:v>0.40285714285714203</c:v>
                </c:pt>
                <c:pt idx="5">
                  <c:v>0.42714285714285599</c:v>
                </c:pt>
                <c:pt idx="6">
                  <c:v>0.441428571428571</c:v>
                </c:pt>
                <c:pt idx="7">
                  <c:v>0.438571428571428</c:v>
                </c:pt>
              </c:numCache>
            </c:numRef>
          </c:val>
          <c:smooth val="0"/>
          <c:extLst xmlns:c15="http://schemas.microsoft.com/office/drawing/2012/chart">
            <c:ext xmlns:c16="http://schemas.microsoft.com/office/drawing/2014/chart" uri="{C3380CC4-5D6E-409C-BE32-E72D297353CC}">
              <c16:uniqueId val="{00000005-F88C-4B6F-954C-DCCBEC6EA7CB}"/>
            </c:ext>
          </c:extLst>
        </c:ser>
        <c:ser>
          <c:idx val="12"/>
          <c:order val="12"/>
          <c:spPr>
            <a:ln w="22225" cap="rnd">
              <a:solidFill>
                <a:srgbClr val="BC14A8"/>
              </a:solidFill>
              <a:round/>
            </a:ln>
            <a:effectLst/>
          </c:spPr>
          <c:marker>
            <c:symbol val="none"/>
          </c:marker>
          <c:val>
            <c:numRef>
              <c:f>[1]Correlations!$CB$6:$CB$13</c:f>
              <c:numCache>
                <c:formatCode>0.000</c:formatCode>
                <c:ptCount val="8"/>
                <c:pt idx="0">
                  <c:v>0.33428571428571402</c:v>
                </c:pt>
                <c:pt idx="1">
                  <c:v>0.32142857142857101</c:v>
                </c:pt>
                <c:pt idx="2">
                  <c:v>0.29999999999999899</c:v>
                </c:pt>
                <c:pt idx="3">
                  <c:v>0.28714285714285698</c:v>
                </c:pt>
                <c:pt idx="4">
                  <c:v>0.28285714285714297</c:v>
                </c:pt>
                <c:pt idx="5">
                  <c:v>0.27857142857142803</c:v>
                </c:pt>
                <c:pt idx="6">
                  <c:v>0.27</c:v>
                </c:pt>
                <c:pt idx="7">
                  <c:v>0.24285714285714199</c:v>
                </c:pt>
              </c:numCache>
            </c:numRef>
          </c:val>
          <c:smooth val="0"/>
          <c:extLst>
            <c:ext xmlns:c16="http://schemas.microsoft.com/office/drawing/2014/chart" uri="{C3380CC4-5D6E-409C-BE32-E72D297353CC}">
              <c16:uniqueId val="{00000006-F88C-4B6F-954C-DCCBEC6EA7CB}"/>
            </c:ext>
          </c:extLst>
        </c:ser>
        <c:ser>
          <c:idx val="14"/>
          <c:order val="14"/>
          <c:spPr>
            <a:ln w="22225" cap="rnd">
              <a:solidFill>
                <a:srgbClr val="7030A0"/>
              </a:solidFill>
              <a:round/>
            </a:ln>
            <a:effectLst/>
          </c:spPr>
          <c:marker>
            <c:symbol val="none"/>
          </c:marker>
          <c:val>
            <c:numRef>
              <c:f>[1]Correlations!$CB$17:$CB$24</c:f>
              <c:numCache>
                <c:formatCode>0.000</c:formatCode>
                <c:ptCount val="8"/>
                <c:pt idx="0">
                  <c:v>0.33428571428571402</c:v>
                </c:pt>
                <c:pt idx="1">
                  <c:v>0.39142857142857101</c:v>
                </c:pt>
                <c:pt idx="2">
                  <c:v>0.38428571428571401</c:v>
                </c:pt>
                <c:pt idx="3">
                  <c:v>0.38571428571428501</c:v>
                </c:pt>
                <c:pt idx="4">
                  <c:v>0.42142857142857099</c:v>
                </c:pt>
                <c:pt idx="5">
                  <c:v>0.42714285714285699</c:v>
                </c:pt>
                <c:pt idx="6">
                  <c:v>0.437142857142857</c:v>
                </c:pt>
                <c:pt idx="7">
                  <c:v>0.44857142857142801</c:v>
                </c:pt>
              </c:numCache>
            </c:numRef>
          </c:val>
          <c:smooth val="0"/>
          <c:extLst>
            <c:ext xmlns:c16="http://schemas.microsoft.com/office/drawing/2014/chart" uri="{C3380CC4-5D6E-409C-BE32-E72D297353CC}">
              <c16:uniqueId val="{00000007-F88C-4B6F-954C-DCCBEC6EA7CB}"/>
            </c:ext>
          </c:extLst>
        </c:ser>
        <c:ser>
          <c:idx val="16"/>
          <c:order val="16"/>
          <c:spPr>
            <a:ln w="22225" cap="rnd">
              <a:solidFill>
                <a:srgbClr val="FF0000"/>
              </a:solidFill>
              <a:round/>
            </a:ln>
            <a:effectLst/>
          </c:spPr>
          <c:marker>
            <c:symbol val="none"/>
          </c:marker>
          <c:val>
            <c:numRef>
              <c:f>[1]Correlations!$BZ$6:$BZ$13</c:f>
              <c:numCache>
                <c:formatCode>0.000</c:formatCode>
                <c:ptCount val="8"/>
                <c:pt idx="0">
                  <c:v>0.32</c:v>
                </c:pt>
                <c:pt idx="1">
                  <c:v>0.317142857142857</c:v>
                </c:pt>
                <c:pt idx="2">
                  <c:v>0.315714285714285</c:v>
                </c:pt>
                <c:pt idx="3">
                  <c:v>0.32142857142857101</c:v>
                </c:pt>
                <c:pt idx="4">
                  <c:v>0.32285714285714301</c:v>
                </c:pt>
                <c:pt idx="5">
                  <c:v>0.307142857142857</c:v>
                </c:pt>
                <c:pt idx="6">
                  <c:v>0.312857142857142</c:v>
                </c:pt>
                <c:pt idx="7">
                  <c:v>0.28999999999999898</c:v>
                </c:pt>
              </c:numCache>
            </c:numRef>
          </c:val>
          <c:smooth val="0"/>
          <c:extLst>
            <c:ext xmlns:c16="http://schemas.microsoft.com/office/drawing/2014/chart" uri="{C3380CC4-5D6E-409C-BE32-E72D297353CC}">
              <c16:uniqueId val="{00000008-F88C-4B6F-954C-DCCBEC6EA7CB}"/>
            </c:ext>
          </c:extLst>
        </c:ser>
        <c:ser>
          <c:idx val="18"/>
          <c:order val="18"/>
          <c:spPr>
            <a:ln w="22225" cap="rnd">
              <a:solidFill>
                <a:srgbClr val="C00000"/>
              </a:solidFill>
              <a:round/>
            </a:ln>
            <a:effectLst/>
          </c:spPr>
          <c:marker>
            <c:symbol val="none"/>
          </c:marker>
          <c:val>
            <c:numRef>
              <c:f>[1]Correlations!$BZ$17:$BZ$24</c:f>
              <c:numCache>
                <c:formatCode>0.000</c:formatCode>
                <c:ptCount val="8"/>
                <c:pt idx="0">
                  <c:v>0.32</c:v>
                </c:pt>
                <c:pt idx="1">
                  <c:v>0.35857142857142799</c:v>
                </c:pt>
                <c:pt idx="2">
                  <c:v>0.38285714285714201</c:v>
                </c:pt>
                <c:pt idx="3">
                  <c:v>0.378571428571428</c:v>
                </c:pt>
                <c:pt idx="4">
                  <c:v>0.378571428571428</c:v>
                </c:pt>
                <c:pt idx="5">
                  <c:v>0.38285714285714301</c:v>
                </c:pt>
                <c:pt idx="6">
                  <c:v>0.37</c:v>
                </c:pt>
                <c:pt idx="7">
                  <c:v>0.35714285714285698</c:v>
                </c:pt>
              </c:numCache>
            </c:numRef>
          </c:val>
          <c:smooth val="0"/>
          <c:extLst>
            <c:ext xmlns:c16="http://schemas.microsoft.com/office/drawing/2014/chart" uri="{C3380CC4-5D6E-409C-BE32-E72D297353CC}">
              <c16:uniqueId val="{00000009-F88C-4B6F-954C-DCCBEC6EA7CB}"/>
            </c:ext>
          </c:extLst>
        </c:ser>
        <c:dLbls>
          <c:showLegendKey val="0"/>
          <c:showVal val="0"/>
          <c:showCatName val="0"/>
          <c:showSerName val="0"/>
          <c:showPercent val="0"/>
          <c:showBubbleSize val="0"/>
        </c:dLbls>
        <c:marker val="1"/>
        <c:smooth val="0"/>
        <c:axId val="692474176"/>
        <c:axId val="876510224"/>
      </c:lineChart>
      <c:lineChart>
        <c:grouping val="standard"/>
        <c:varyColors val="0"/>
        <c:dLbls>
          <c:showLegendKey val="0"/>
          <c:showVal val="0"/>
          <c:showCatName val="0"/>
          <c:showSerName val="0"/>
          <c:showPercent val="0"/>
          <c:showBubbleSize val="0"/>
        </c:dLbls>
        <c:marker val="1"/>
        <c:smooth val="0"/>
        <c:axId val="1252408975"/>
        <c:axId val="1252407727"/>
        <c:extLst>
          <c:ext xmlns:c15="http://schemas.microsoft.com/office/drawing/2012/chart" uri="{02D57815-91ED-43cb-92C2-25804820EDAC}">
            <c15:filteredLineSeries>
              <c15:ser>
                <c:idx val="1"/>
                <c:order val="1"/>
                <c:spPr>
                  <a:ln w="28575" cap="rnd">
                    <a:solidFill>
                      <a:schemeClr val="accent2"/>
                    </a:solidFill>
                    <a:round/>
                  </a:ln>
                  <a:effectLst/>
                </c:spPr>
                <c:marker>
                  <c:symbol val="none"/>
                </c:marker>
                <c:cat>
                  <c:numRef>
                    <c:extLst>
                      <c:ext uri="{02D57815-91ED-43cb-92C2-25804820EDAC}">
                        <c15:formulaRef>
                          <c15:sqref>[1]Correlations!$U$17:$U$24</c15:sqref>
                        </c15:formulaRef>
                      </c:ext>
                    </c:extLst>
                    <c:numCache>
                      <c:formatCode>General</c:formatCode>
                      <c:ptCount val="8"/>
                      <c:pt idx="0">
                        <c:v>2</c:v>
                      </c:pt>
                      <c:pt idx="1">
                        <c:v>4</c:v>
                      </c:pt>
                      <c:pt idx="2">
                        <c:v>6</c:v>
                      </c:pt>
                      <c:pt idx="3">
                        <c:v>10</c:v>
                      </c:pt>
                      <c:pt idx="4">
                        <c:v>15</c:v>
                      </c:pt>
                      <c:pt idx="5">
                        <c:v>25</c:v>
                      </c:pt>
                      <c:pt idx="6">
                        <c:v>40</c:v>
                      </c:pt>
                      <c:pt idx="7">
                        <c:v>100</c:v>
                      </c:pt>
                    </c:numCache>
                  </c:numRef>
                </c:cat>
                <c:val>
                  <c:numRef>
                    <c:extLst>
                      <c:ext uri="{02D57815-91ED-43cb-92C2-25804820EDAC}">
                        <c15:formulaRef>
                          <c15:sqref>[1]Correlations!$AW$6:$AW$13</c15:sqref>
                        </c15:formulaRef>
                      </c:ext>
                    </c:extLst>
                    <c:numCache>
                      <c:formatCode>0.000</c:formatCode>
                      <c:ptCount val="8"/>
                      <c:pt idx="0">
                        <c:v>0.56983837213046096</c:v>
                      </c:pt>
                      <c:pt idx="1">
                        <c:v>0.59679356493555202</c:v>
                      </c:pt>
                      <c:pt idx="2">
                        <c:v>0.62587404617019204</c:v>
                      </c:pt>
                      <c:pt idx="3">
                        <c:v>0.613772068214258</c:v>
                      </c:pt>
                      <c:pt idx="4">
                        <c:v>0.67401908196228599</c:v>
                      </c:pt>
                      <c:pt idx="5">
                        <c:v>0.670993163548944</c:v>
                      </c:pt>
                      <c:pt idx="6">
                        <c:v>0.62505852302606801</c:v>
                      </c:pt>
                      <c:pt idx="7">
                        <c:v>0.68759101495004005</c:v>
                      </c:pt>
                    </c:numCache>
                  </c:numRef>
                </c:val>
                <c:smooth val="0"/>
                <c:extLst>
                  <c:ext xmlns:c16="http://schemas.microsoft.com/office/drawing/2014/chart" uri="{C3380CC4-5D6E-409C-BE32-E72D297353CC}">
                    <c16:uniqueId val="{0000000A-F88C-4B6F-954C-DCCBEC6EA7CB}"/>
                  </c:ext>
                </c:extLst>
              </c15:ser>
            </c15:filteredLineSeries>
            <c15:filteredLineSeries>
              <c15:ser>
                <c:idx val="3"/>
                <c:order val="3"/>
                <c:spPr>
                  <a:ln w="28575" cap="rnd">
                    <a:solidFill>
                      <a:schemeClr val="accent4"/>
                    </a:solidFill>
                    <a:round/>
                  </a:ln>
                  <a:effectLst/>
                </c:spPr>
                <c:marker>
                  <c:symbol val="none"/>
                </c:marker>
                <c:val>
                  <c:numRef>
                    <c:extLst xmlns:c15="http://schemas.microsoft.com/office/drawing/2012/chart">
                      <c:ext xmlns:c15="http://schemas.microsoft.com/office/drawing/2012/chart" uri="{02D57815-91ED-43cb-92C2-25804820EDAC}">
                        <c15:formulaRef>
                          <c15:sqref>[1]Correlations!$AW$17:$AW$24</c15:sqref>
                        </c15:formulaRef>
                      </c:ext>
                    </c:extLst>
                    <c:numCache>
                      <c:formatCode>0.000</c:formatCode>
                      <c:ptCount val="8"/>
                      <c:pt idx="0">
                        <c:v>0.56983837213046096</c:v>
                      </c:pt>
                      <c:pt idx="1">
                        <c:v>0.75550438412913001</c:v>
                      </c:pt>
                      <c:pt idx="2">
                        <c:v>0.83551962394153001</c:v>
                      </c:pt>
                      <c:pt idx="3">
                        <c:v>0.945183339236077</c:v>
                      </c:pt>
                      <c:pt idx="4">
                        <c:v>0.96258462925400001</c:v>
                      </c:pt>
                      <c:pt idx="5">
                        <c:v>1</c:v>
                      </c:pt>
                      <c:pt idx="6">
                        <c:v>1</c:v>
                      </c:pt>
                      <c:pt idx="7">
                        <c:v>1</c:v>
                      </c:pt>
                    </c:numCache>
                  </c:numRef>
                </c:val>
                <c:smooth val="0"/>
                <c:extLst xmlns:c15="http://schemas.microsoft.com/office/drawing/2012/chart">
                  <c:ext xmlns:c16="http://schemas.microsoft.com/office/drawing/2014/chart" uri="{C3380CC4-5D6E-409C-BE32-E72D297353CC}">
                    <c16:uniqueId val="{0000000B-F88C-4B6F-954C-DCCBEC6EA7CB}"/>
                  </c:ext>
                </c:extLst>
              </c15:ser>
            </c15:filteredLineSeries>
            <c15:filteredLineSeries>
              <c15:ser>
                <c:idx val="5"/>
                <c:order val="5"/>
                <c:spPr>
                  <a:ln w="28575" cap="rnd">
                    <a:solidFill>
                      <a:schemeClr val="accent6"/>
                    </a:solidFill>
                    <a:round/>
                  </a:ln>
                  <a:effectLst/>
                </c:spPr>
                <c:marker>
                  <c:symbol val="none"/>
                </c:marker>
                <c:val>
                  <c:numRef>
                    <c:extLst xmlns:c15="http://schemas.microsoft.com/office/drawing/2012/chart">
                      <c:ext xmlns:c15="http://schemas.microsoft.com/office/drawing/2012/chart" uri="{02D57815-91ED-43cb-92C2-25804820EDAC}">
                        <c15:formulaRef>
                          <c15:sqref>[1]Correlations!$BG$6:$BG$13</c15:sqref>
                        </c15:formulaRef>
                      </c:ext>
                    </c:extLst>
                    <c:numCache>
                      <c:formatCode>0.000</c:formatCode>
                      <c:ptCount val="8"/>
                      <c:pt idx="0">
                        <c:v>0.44835770630091099</c:v>
                      </c:pt>
                      <c:pt idx="1">
                        <c:v>0.50988067870826403</c:v>
                      </c:pt>
                      <c:pt idx="2">
                        <c:v>0.59004544039838103</c:v>
                      </c:pt>
                      <c:pt idx="3">
                        <c:v>0.64462957596831805</c:v>
                      </c:pt>
                      <c:pt idx="4">
                        <c:v>0.65387239340180503</c:v>
                      </c:pt>
                      <c:pt idx="5">
                        <c:v>0.73098852721164997</c:v>
                      </c:pt>
                      <c:pt idx="6">
                        <c:v>0.76228914860963504</c:v>
                      </c:pt>
                      <c:pt idx="7">
                        <c:v>0.79767901950052</c:v>
                      </c:pt>
                    </c:numCache>
                  </c:numRef>
                </c:val>
                <c:smooth val="0"/>
                <c:extLst xmlns:c15="http://schemas.microsoft.com/office/drawing/2012/chart">
                  <c:ext xmlns:c16="http://schemas.microsoft.com/office/drawing/2014/chart" uri="{C3380CC4-5D6E-409C-BE32-E72D297353CC}">
                    <c16:uniqueId val="{0000000C-F88C-4B6F-954C-DCCBEC6EA7CB}"/>
                  </c:ext>
                </c:extLst>
              </c15:ser>
            </c15:filteredLineSeries>
            <c15:filteredLineSeries>
              <c15:ser>
                <c:idx val="7"/>
                <c:order val="7"/>
                <c:spPr>
                  <a:ln w="28575" cap="rnd">
                    <a:solidFill>
                      <a:schemeClr val="accent2">
                        <a:lumMod val="60000"/>
                      </a:schemeClr>
                    </a:solidFill>
                    <a:round/>
                  </a:ln>
                  <a:effectLst/>
                </c:spPr>
                <c:marker>
                  <c:symbol val="none"/>
                </c:marker>
                <c:val>
                  <c:numRef>
                    <c:extLst xmlns:c15="http://schemas.microsoft.com/office/drawing/2012/chart">
                      <c:ext xmlns:c15="http://schemas.microsoft.com/office/drawing/2012/chart" uri="{02D57815-91ED-43cb-92C2-25804820EDAC}">
                        <c15:formulaRef>
                          <c15:sqref>[1]Correlations!$BG$17:$BG$24</c15:sqref>
                        </c15:formulaRef>
                      </c:ext>
                    </c:extLst>
                    <c:numCache>
                      <c:formatCode>0.000</c:formatCode>
                      <c:ptCount val="8"/>
                      <c:pt idx="0">
                        <c:v>0.44835770630091099</c:v>
                      </c:pt>
                      <c:pt idx="1">
                        <c:v>0.58511521083529106</c:v>
                      </c:pt>
                      <c:pt idx="2">
                        <c:v>0.76032158150616502</c:v>
                      </c:pt>
                      <c:pt idx="3">
                        <c:v>0.86041679813687899</c:v>
                      </c:pt>
                      <c:pt idx="4">
                        <c:v>0.95686306706590596</c:v>
                      </c:pt>
                      <c:pt idx="5">
                        <c:v>0.95937098210931804</c:v>
                      </c:pt>
                      <c:pt idx="6">
                        <c:v>0.99512540648443204</c:v>
                      </c:pt>
                      <c:pt idx="7">
                        <c:v>0.999637249535829</c:v>
                      </c:pt>
                    </c:numCache>
                  </c:numRef>
                </c:val>
                <c:smooth val="0"/>
                <c:extLst xmlns:c15="http://schemas.microsoft.com/office/drawing/2012/chart">
                  <c:ext xmlns:c16="http://schemas.microsoft.com/office/drawing/2014/chart" uri="{C3380CC4-5D6E-409C-BE32-E72D297353CC}">
                    <c16:uniqueId val="{0000000D-F88C-4B6F-954C-DCCBEC6EA7CB}"/>
                  </c:ext>
                </c:extLst>
              </c15:ser>
            </c15:filteredLineSeries>
            <c15:filteredLineSeries>
              <c15:ser>
                <c:idx val="9"/>
                <c:order val="9"/>
                <c:spPr>
                  <a:ln w="28575" cap="rnd">
                    <a:solidFill>
                      <a:schemeClr val="accent4">
                        <a:lumMod val="60000"/>
                      </a:schemeClr>
                    </a:solidFill>
                    <a:round/>
                  </a:ln>
                  <a:effectLst/>
                </c:spPr>
                <c:marker>
                  <c:symbol val="none"/>
                </c:marker>
                <c:val>
                  <c:numRef>
                    <c:extLst xmlns:c15="http://schemas.microsoft.com/office/drawing/2012/chart">
                      <c:ext xmlns:c15="http://schemas.microsoft.com/office/drawing/2012/chart" uri="{02D57815-91ED-43cb-92C2-25804820EDAC}">
                        <c15:formulaRef>
                          <c15:sqref>[1]Correlations!$AY$6:$AY$13</c15:sqref>
                        </c15:formulaRef>
                      </c:ext>
                    </c:extLst>
                    <c:numCache>
                      <c:formatCode>0.000</c:formatCode>
                      <c:ptCount val="8"/>
                      <c:pt idx="0">
                        <c:v>0.56142857142857105</c:v>
                      </c:pt>
                      <c:pt idx="1">
                        <c:v>0.54662876031638596</c:v>
                      </c:pt>
                      <c:pt idx="2">
                        <c:v>0.59705021625508403</c:v>
                      </c:pt>
                      <c:pt idx="3">
                        <c:v>0.616621290661858</c:v>
                      </c:pt>
                      <c:pt idx="4">
                        <c:v>0.66284937269927102</c:v>
                      </c:pt>
                      <c:pt idx="5">
                        <c:v>0.64926166328600299</c:v>
                      </c:pt>
                      <c:pt idx="6">
                        <c:v>0.63129441815040099</c:v>
                      </c:pt>
                      <c:pt idx="7">
                        <c:v>0.67283585004883095</c:v>
                      </c:pt>
                    </c:numCache>
                  </c:numRef>
                </c:val>
                <c:smooth val="0"/>
                <c:extLst xmlns:c15="http://schemas.microsoft.com/office/drawing/2012/chart">
                  <c:ext xmlns:c16="http://schemas.microsoft.com/office/drawing/2014/chart" uri="{C3380CC4-5D6E-409C-BE32-E72D297353CC}">
                    <c16:uniqueId val="{0000000E-F88C-4B6F-954C-DCCBEC6EA7CB}"/>
                  </c:ext>
                </c:extLst>
              </c15:ser>
            </c15:filteredLineSeries>
            <c15:filteredLineSeries>
              <c15:ser>
                <c:idx val="11"/>
                <c:order val="11"/>
                <c:spPr>
                  <a:ln w="28575" cap="rnd">
                    <a:solidFill>
                      <a:schemeClr val="accent6">
                        <a:lumMod val="60000"/>
                      </a:schemeClr>
                    </a:solidFill>
                    <a:round/>
                  </a:ln>
                  <a:effectLst/>
                </c:spPr>
                <c:marker>
                  <c:symbol val="none"/>
                </c:marker>
                <c:val>
                  <c:numRef>
                    <c:extLst xmlns:c15="http://schemas.microsoft.com/office/drawing/2012/chart">
                      <c:ext xmlns:c15="http://schemas.microsoft.com/office/drawing/2012/chart" uri="{02D57815-91ED-43cb-92C2-25804820EDAC}">
                        <c15:formulaRef>
                          <c15:sqref>[1]Correlations!$AY$17:$AY$24</c15:sqref>
                        </c15:formulaRef>
                      </c:ext>
                    </c:extLst>
                    <c:numCache>
                      <c:formatCode>0.000</c:formatCode>
                      <c:ptCount val="8"/>
                      <c:pt idx="0">
                        <c:v>0.56142857142857105</c:v>
                      </c:pt>
                      <c:pt idx="1">
                        <c:v>0.75967002586475096</c:v>
                      </c:pt>
                      <c:pt idx="2">
                        <c:v>0.85681032872919205</c:v>
                      </c:pt>
                      <c:pt idx="3">
                        <c:v>0.91292675231011899</c:v>
                      </c:pt>
                      <c:pt idx="4">
                        <c:v>0.98129231462699995</c:v>
                      </c:pt>
                      <c:pt idx="5">
                        <c:v>0.98129231462699995</c:v>
                      </c:pt>
                      <c:pt idx="6">
                        <c:v>1</c:v>
                      </c:pt>
                      <c:pt idx="7">
                        <c:v>1</c:v>
                      </c:pt>
                    </c:numCache>
                  </c:numRef>
                </c:val>
                <c:smooth val="0"/>
                <c:extLst xmlns:c15="http://schemas.microsoft.com/office/drawing/2012/chart">
                  <c:ext xmlns:c16="http://schemas.microsoft.com/office/drawing/2014/chart" uri="{C3380CC4-5D6E-409C-BE32-E72D297353CC}">
                    <c16:uniqueId val="{0000000F-F88C-4B6F-954C-DCCBEC6EA7CB}"/>
                  </c:ext>
                </c:extLst>
              </c15:ser>
            </c15:filteredLineSeries>
            <c15:filteredLineSeries>
              <c15:ser>
                <c:idx val="13"/>
                <c:order val="13"/>
                <c:spPr>
                  <a:ln w="28575" cap="rnd">
                    <a:solidFill>
                      <a:schemeClr val="accent2">
                        <a:lumMod val="80000"/>
                        <a:lumOff val="20000"/>
                      </a:schemeClr>
                    </a:solidFill>
                    <a:round/>
                  </a:ln>
                  <a:effectLst/>
                </c:spPr>
                <c:marker>
                  <c:symbol val="none"/>
                </c:marker>
                <c:val>
                  <c:numRef>
                    <c:extLst xmlns:c15="http://schemas.microsoft.com/office/drawing/2012/chart">
                      <c:ext xmlns:c15="http://schemas.microsoft.com/office/drawing/2012/chart" uri="{02D57815-91ED-43cb-92C2-25804820EDAC}">
                        <c15:formulaRef>
                          <c15:sqref>[1]Correlations!$BE$6:$BE$13</c15:sqref>
                        </c15:formulaRef>
                      </c:ext>
                    </c:extLst>
                    <c:numCache>
                      <c:formatCode>0.000</c:formatCode>
                      <c:ptCount val="8"/>
                      <c:pt idx="0">
                        <c:v>0.642163409425072</c:v>
                      </c:pt>
                      <c:pt idx="1">
                        <c:v>0.65393178574111599</c:v>
                      </c:pt>
                      <c:pt idx="2">
                        <c:v>0.66392395118967096</c:v>
                      </c:pt>
                      <c:pt idx="3">
                        <c:v>0.55121012696266203</c:v>
                      </c:pt>
                      <c:pt idx="4">
                        <c:v>0.58667868680039004</c:v>
                      </c:pt>
                      <c:pt idx="5">
                        <c:v>0.62875862068965405</c:v>
                      </c:pt>
                      <c:pt idx="6">
                        <c:v>0.67086695214484204</c:v>
                      </c:pt>
                      <c:pt idx="7">
                        <c:v>0.648332957704154</c:v>
                      </c:pt>
                    </c:numCache>
                  </c:numRef>
                </c:val>
                <c:smooth val="0"/>
                <c:extLst xmlns:c15="http://schemas.microsoft.com/office/drawing/2012/chart">
                  <c:ext xmlns:c16="http://schemas.microsoft.com/office/drawing/2014/chart" uri="{C3380CC4-5D6E-409C-BE32-E72D297353CC}">
                    <c16:uniqueId val="{00000010-F88C-4B6F-954C-DCCBEC6EA7CB}"/>
                  </c:ext>
                </c:extLst>
              </c15:ser>
            </c15:filteredLineSeries>
            <c15:filteredLineSeries>
              <c15:ser>
                <c:idx val="15"/>
                <c:order val="15"/>
                <c:spPr>
                  <a:ln w="28575" cap="rnd">
                    <a:solidFill>
                      <a:schemeClr val="accent4">
                        <a:lumMod val="80000"/>
                        <a:lumOff val="20000"/>
                      </a:schemeClr>
                    </a:solidFill>
                    <a:round/>
                  </a:ln>
                  <a:effectLst/>
                </c:spPr>
                <c:marker>
                  <c:symbol val="none"/>
                </c:marker>
                <c:val>
                  <c:numRef>
                    <c:extLst xmlns:c15="http://schemas.microsoft.com/office/drawing/2012/chart">
                      <c:ext xmlns:c15="http://schemas.microsoft.com/office/drawing/2012/chart" uri="{02D57815-91ED-43cb-92C2-25804820EDAC}">
                        <c15:formulaRef>
                          <c15:sqref>[1]Correlations!$BE$17:$BE$24</c15:sqref>
                        </c15:formulaRef>
                      </c:ext>
                    </c:extLst>
                    <c:numCache>
                      <c:formatCode>0.000</c:formatCode>
                      <c:ptCount val="8"/>
                      <c:pt idx="0">
                        <c:v>0.642163409425072</c:v>
                      </c:pt>
                      <c:pt idx="1">
                        <c:v>0.77201463880571297</c:v>
                      </c:pt>
                      <c:pt idx="2">
                        <c:v>0.90005361838221798</c:v>
                      </c:pt>
                      <c:pt idx="3">
                        <c:v>0.892038764931259</c:v>
                      </c:pt>
                      <c:pt idx="4">
                        <c:v>0.922885883855457</c:v>
                      </c:pt>
                      <c:pt idx="5">
                        <c:v>0.95011283900533305</c:v>
                      </c:pt>
                      <c:pt idx="6">
                        <c:v>0.97505641950266697</c:v>
                      </c:pt>
                      <c:pt idx="7">
                        <c:v>1</c:v>
                      </c:pt>
                    </c:numCache>
                  </c:numRef>
                </c:val>
                <c:smooth val="0"/>
                <c:extLst xmlns:c15="http://schemas.microsoft.com/office/drawing/2012/chart">
                  <c:ext xmlns:c16="http://schemas.microsoft.com/office/drawing/2014/chart" uri="{C3380CC4-5D6E-409C-BE32-E72D297353CC}">
                    <c16:uniqueId val="{00000011-F88C-4B6F-954C-DCCBEC6EA7CB}"/>
                  </c:ext>
                </c:extLst>
              </c15:ser>
            </c15:filteredLineSeries>
            <c15:filteredLineSeries>
              <c15:ser>
                <c:idx val="17"/>
                <c:order val="17"/>
                <c:spPr>
                  <a:ln w="28575" cap="rnd">
                    <a:solidFill>
                      <a:schemeClr val="accent6">
                        <a:lumMod val="80000"/>
                        <a:lumOff val="20000"/>
                      </a:schemeClr>
                    </a:solidFill>
                    <a:round/>
                  </a:ln>
                  <a:effectLst/>
                </c:spPr>
                <c:marker>
                  <c:symbol val="none"/>
                </c:marker>
                <c:val>
                  <c:numRef>
                    <c:extLst xmlns:c15="http://schemas.microsoft.com/office/drawing/2012/chart">
                      <c:ext xmlns:c15="http://schemas.microsoft.com/office/drawing/2012/chart" uri="{02D57815-91ED-43cb-92C2-25804820EDAC}">
                        <c15:formulaRef>
                          <c15:sqref>[1]Correlations!$BA$6:$BA$13</c15:sqref>
                        </c15:formulaRef>
                      </c:ext>
                    </c:extLst>
                    <c:numCache>
                      <c:formatCode>0.000</c:formatCode>
                      <c:ptCount val="8"/>
                      <c:pt idx="0">
                        <c:v>0.58212412934522395</c:v>
                      </c:pt>
                      <c:pt idx="1">
                        <c:v>0.72226126619230002</c:v>
                      </c:pt>
                      <c:pt idx="2">
                        <c:v>0.63415802182942105</c:v>
                      </c:pt>
                      <c:pt idx="3">
                        <c:v>0.74194887150262301</c:v>
                      </c:pt>
                      <c:pt idx="4">
                        <c:v>0.78216971999527696</c:v>
                      </c:pt>
                      <c:pt idx="5">
                        <c:v>0.77487040793328699</c:v>
                      </c:pt>
                      <c:pt idx="6">
                        <c:v>0.84169303583502297</c:v>
                      </c:pt>
                      <c:pt idx="7">
                        <c:v>0.84410262189166796</c:v>
                      </c:pt>
                    </c:numCache>
                  </c:numRef>
                </c:val>
                <c:smooth val="0"/>
                <c:extLst xmlns:c15="http://schemas.microsoft.com/office/drawing/2012/chart">
                  <c:ext xmlns:c16="http://schemas.microsoft.com/office/drawing/2014/chart" uri="{C3380CC4-5D6E-409C-BE32-E72D297353CC}">
                    <c16:uniqueId val="{00000012-F88C-4B6F-954C-DCCBEC6EA7CB}"/>
                  </c:ext>
                </c:extLst>
              </c15:ser>
            </c15:filteredLineSeries>
            <c15:filteredLineSeries>
              <c15:ser>
                <c:idx val="19"/>
                <c:order val="19"/>
                <c:spPr>
                  <a:ln w="28575" cap="rnd">
                    <a:solidFill>
                      <a:schemeClr val="accent2">
                        <a:lumMod val="80000"/>
                      </a:schemeClr>
                    </a:solidFill>
                    <a:round/>
                  </a:ln>
                  <a:effectLst/>
                </c:spPr>
                <c:marker>
                  <c:symbol val="none"/>
                </c:marker>
                <c:val>
                  <c:numRef>
                    <c:extLst xmlns:c15="http://schemas.microsoft.com/office/drawing/2012/chart">
                      <c:ext xmlns:c15="http://schemas.microsoft.com/office/drawing/2012/chart" uri="{02D57815-91ED-43cb-92C2-25804820EDAC}">
                        <c15:formulaRef>
                          <c15:sqref>[1]Correlations!$BA$17:$BA$24</c15:sqref>
                        </c15:formulaRef>
                      </c:ext>
                    </c:extLst>
                    <c:numCache>
                      <c:formatCode>0.000</c:formatCode>
                      <c:ptCount val="8"/>
                      <c:pt idx="0">
                        <c:v>0.58212412934522395</c:v>
                      </c:pt>
                      <c:pt idx="1">
                        <c:v>0.86100228597185902</c:v>
                      </c:pt>
                      <c:pt idx="2">
                        <c:v>0.89702179722463604</c:v>
                      </c:pt>
                      <c:pt idx="3">
                        <c:v>0.99231310301898501</c:v>
                      </c:pt>
                      <c:pt idx="4">
                        <c:v>0.98129231462699995</c:v>
                      </c:pt>
                      <c:pt idx="5">
                        <c:v>1</c:v>
                      </c:pt>
                      <c:pt idx="6">
                        <c:v>1</c:v>
                      </c:pt>
                      <c:pt idx="7">
                        <c:v>1</c:v>
                      </c:pt>
                    </c:numCache>
                  </c:numRef>
                </c:val>
                <c:smooth val="0"/>
                <c:extLst xmlns:c15="http://schemas.microsoft.com/office/drawing/2012/chart">
                  <c:ext xmlns:c16="http://schemas.microsoft.com/office/drawing/2014/chart" uri="{C3380CC4-5D6E-409C-BE32-E72D297353CC}">
                    <c16:uniqueId val="{00000013-F88C-4B6F-954C-DCCBEC6EA7CB}"/>
                  </c:ext>
                </c:extLst>
              </c15:ser>
            </c15:filteredLineSeries>
          </c:ext>
        </c:extLst>
      </c:lineChart>
      <c:catAx>
        <c:axId val="69247417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number</a:t>
                </a:r>
                <a:r>
                  <a:rPr lang="en-GB" baseline="0"/>
                  <a:t> of trajectories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6510224"/>
        <c:crosses val="autoZero"/>
        <c:auto val="1"/>
        <c:lblAlgn val="ctr"/>
        <c:lblOffset val="100"/>
        <c:noMultiLvlLbl val="0"/>
      </c:catAx>
      <c:valAx>
        <c:axId val="876510224"/>
        <c:scaling>
          <c:orientation val="minMax"/>
          <c:max val="0.5"/>
          <c:min val="0.1"/>
        </c:scaling>
        <c:delete val="0"/>
        <c:axPos val="l"/>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474176"/>
        <c:crosses val="autoZero"/>
        <c:crossBetween val="midCat"/>
      </c:valAx>
      <c:valAx>
        <c:axId val="1252407727"/>
        <c:scaling>
          <c:orientation val="minMax"/>
          <c:min val="0.2"/>
        </c:scaling>
        <c:delete val="1"/>
        <c:axPos val="r"/>
        <c:numFmt formatCode="0.0" sourceLinked="0"/>
        <c:majorTickMark val="out"/>
        <c:minorTickMark val="none"/>
        <c:tickLblPos val="nextTo"/>
        <c:crossAx val="1252408975"/>
        <c:crosses val="max"/>
        <c:crossBetween val="between"/>
      </c:valAx>
      <c:catAx>
        <c:axId val="1252408975"/>
        <c:scaling>
          <c:orientation val="minMax"/>
        </c:scaling>
        <c:delete val="1"/>
        <c:axPos val="b"/>
        <c:numFmt formatCode="General" sourceLinked="1"/>
        <c:majorTickMark val="out"/>
        <c:minorTickMark val="none"/>
        <c:tickLblPos val="nextTo"/>
        <c:crossAx val="1252407727"/>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5534259259259263E-2"/>
          <c:y val="2.5763235294117653E-2"/>
          <c:w val="0.80893148148148153"/>
          <c:h val="0.66704477124183004"/>
        </c:manualLayout>
      </c:layout>
      <c:lineChart>
        <c:grouping val="standard"/>
        <c:varyColors val="0"/>
        <c:ser>
          <c:idx val="5"/>
          <c:order val="4"/>
          <c:tx>
            <c:v>'Full' Sob. rad.</c:v>
          </c:tx>
          <c:spPr>
            <a:ln w="25400" cap="rnd">
              <a:solidFill>
                <a:schemeClr val="accent1"/>
              </a:solidFill>
              <a:round/>
            </a:ln>
            <a:effectLst/>
          </c:spPr>
          <c:marker>
            <c:symbol val="circle"/>
            <c:size val="5"/>
            <c:spPr>
              <a:solidFill>
                <a:schemeClr val="accent1"/>
              </a:solidFill>
              <a:ln w="9525">
                <a:solidFill>
                  <a:schemeClr val="accent1"/>
                </a:solidFill>
              </a:ln>
              <a:effectLst/>
            </c:spPr>
          </c:marker>
          <c:cat>
            <c:numRef>
              <c:f>'Spread &amp; discr.'!$Y$4:$Y$12</c:f>
              <c:numCache>
                <c:formatCode>General</c:formatCode>
                <c:ptCount val="9"/>
                <c:pt idx="0">
                  <c:v>4</c:v>
                </c:pt>
                <c:pt idx="1">
                  <c:v>6</c:v>
                </c:pt>
                <c:pt idx="2">
                  <c:v>10</c:v>
                </c:pt>
                <c:pt idx="3">
                  <c:v>15</c:v>
                </c:pt>
                <c:pt idx="4">
                  <c:v>20</c:v>
                </c:pt>
                <c:pt idx="5">
                  <c:v>30</c:v>
                </c:pt>
                <c:pt idx="6">
                  <c:v>40</c:v>
                </c:pt>
                <c:pt idx="7">
                  <c:v>50</c:v>
                </c:pt>
                <c:pt idx="8">
                  <c:v>100</c:v>
                </c:pt>
              </c:numCache>
            </c:numRef>
          </c:cat>
          <c:val>
            <c:numRef>
              <c:f>'Spread &amp; discr.'!$AH$4:$AH$12</c:f>
              <c:numCache>
                <c:formatCode>0.000</c:formatCode>
                <c:ptCount val="9"/>
                <c:pt idx="0">
                  <c:v>0.78161190977107198</c:v>
                </c:pt>
                <c:pt idx="1">
                  <c:v>0.77815451760895504</c:v>
                </c:pt>
                <c:pt idx="2">
                  <c:v>0.79154016971540397</c:v>
                </c:pt>
                <c:pt idx="3">
                  <c:v>0.79267088736131797</c:v>
                </c:pt>
                <c:pt idx="4">
                  <c:v>0.79177460788344001</c:v>
                </c:pt>
                <c:pt idx="5">
                  <c:v>0.79041601215518398</c:v>
                </c:pt>
                <c:pt idx="6">
                  <c:v>0.78860069241913799</c:v>
                </c:pt>
                <c:pt idx="7">
                  <c:v>0.78675673962707104</c:v>
                </c:pt>
                <c:pt idx="8">
                  <c:v>0.780482580805679</c:v>
                </c:pt>
              </c:numCache>
            </c:numRef>
          </c:val>
          <c:smooth val="0"/>
          <c:extLst>
            <c:ext xmlns:c16="http://schemas.microsoft.com/office/drawing/2014/chart" uri="{C3380CC4-5D6E-409C-BE32-E72D297353CC}">
              <c16:uniqueId val="{00000000-614E-467F-94A7-50889F558FA4}"/>
            </c:ext>
          </c:extLst>
        </c:ser>
        <c:ser>
          <c:idx val="6"/>
          <c:order val="5"/>
          <c:tx>
            <c:v>'Partial' Sob. rad.</c:v>
          </c:tx>
          <c:spPr>
            <a:ln w="25400" cap="rnd">
              <a:solidFill>
                <a:schemeClr val="accent2"/>
              </a:solidFill>
              <a:round/>
            </a:ln>
            <a:effectLst/>
          </c:spPr>
          <c:marker>
            <c:symbol val="triangle"/>
            <c:size val="5"/>
            <c:spPr>
              <a:solidFill>
                <a:schemeClr val="accent2"/>
              </a:solidFill>
              <a:ln w="9525">
                <a:solidFill>
                  <a:schemeClr val="accent2"/>
                </a:solidFill>
              </a:ln>
              <a:effectLst/>
            </c:spPr>
          </c:marker>
          <c:cat>
            <c:numRef>
              <c:f>'Spread &amp; discr.'!$Y$4:$Y$12</c:f>
              <c:numCache>
                <c:formatCode>General</c:formatCode>
                <c:ptCount val="9"/>
                <c:pt idx="0">
                  <c:v>4</c:v>
                </c:pt>
                <c:pt idx="1">
                  <c:v>6</c:v>
                </c:pt>
                <c:pt idx="2">
                  <c:v>10</c:v>
                </c:pt>
                <c:pt idx="3">
                  <c:v>15</c:v>
                </c:pt>
                <c:pt idx="4">
                  <c:v>20</c:v>
                </c:pt>
                <c:pt idx="5">
                  <c:v>30</c:v>
                </c:pt>
                <c:pt idx="6">
                  <c:v>40</c:v>
                </c:pt>
                <c:pt idx="7">
                  <c:v>50</c:v>
                </c:pt>
                <c:pt idx="8">
                  <c:v>100</c:v>
                </c:pt>
              </c:numCache>
            </c:numRef>
          </c:cat>
          <c:val>
            <c:numRef>
              <c:f>'Spread &amp; discr.'!$AI$4:$AI$12</c:f>
              <c:numCache>
                <c:formatCode>0.000</c:formatCode>
                <c:ptCount val="9"/>
                <c:pt idx="0">
                  <c:v>0.74650252371759596</c:v>
                </c:pt>
                <c:pt idx="1">
                  <c:v>0.76041988179626407</c:v>
                </c:pt>
                <c:pt idx="2">
                  <c:v>0.77729792805935338</c:v>
                </c:pt>
                <c:pt idx="3">
                  <c:v>0.79843718552895127</c:v>
                </c:pt>
                <c:pt idx="4">
                  <c:v>0.82232455224535239</c:v>
                </c:pt>
                <c:pt idx="5">
                  <c:v>0.87006590296940567</c:v>
                </c:pt>
                <c:pt idx="6">
                  <c:v>0.9143792864878042</c:v>
                </c:pt>
                <c:pt idx="7">
                  <c:v>0.95932140598689131</c:v>
                </c:pt>
                <c:pt idx="8">
                  <c:v>1.2133073327248467</c:v>
                </c:pt>
              </c:numCache>
            </c:numRef>
          </c:val>
          <c:smooth val="0"/>
          <c:extLst>
            <c:ext xmlns:c16="http://schemas.microsoft.com/office/drawing/2014/chart" uri="{C3380CC4-5D6E-409C-BE32-E72D297353CC}">
              <c16:uniqueId val="{00000001-614E-467F-94A7-50889F558FA4}"/>
            </c:ext>
          </c:extLst>
        </c:ser>
        <c:ser>
          <c:idx val="7"/>
          <c:order val="6"/>
          <c:tx>
            <c:v>'Full' Rd rad.</c:v>
          </c:tx>
          <c:spPr>
            <a:ln w="25400" cap="rnd">
              <a:solidFill>
                <a:schemeClr val="accent3"/>
              </a:solidFill>
              <a:round/>
            </a:ln>
            <a:effectLst/>
          </c:spPr>
          <c:marker>
            <c:symbol val="square"/>
            <c:size val="5"/>
            <c:spPr>
              <a:solidFill>
                <a:schemeClr val="bg2">
                  <a:lumMod val="75000"/>
                </a:schemeClr>
              </a:solidFill>
              <a:ln w="9525">
                <a:solidFill>
                  <a:schemeClr val="accent3"/>
                </a:solidFill>
              </a:ln>
              <a:effectLst/>
            </c:spPr>
          </c:marker>
          <c:cat>
            <c:numRef>
              <c:f>'Spread &amp; discr.'!$Y$4:$Y$12</c:f>
              <c:numCache>
                <c:formatCode>General</c:formatCode>
                <c:ptCount val="9"/>
                <c:pt idx="0">
                  <c:v>4</c:v>
                </c:pt>
                <c:pt idx="1">
                  <c:v>6</c:v>
                </c:pt>
                <c:pt idx="2">
                  <c:v>10</c:v>
                </c:pt>
                <c:pt idx="3">
                  <c:v>15</c:v>
                </c:pt>
                <c:pt idx="4">
                  <c:v>20</c:v>
                </c:pt>
                <c:pt idx="5">
                  <c:v>30</c:v>
                </c:pt>
                <c:pt idx="6">
                  <c:v>40</c:v>
                </c:pt>
                <c:pt idx="7">
                  <c:v>50</c:v>
                </c:pt>
                <c:pt idx="8">
                  <c:v>100</c:v>
                </c:pt>
              </c:numCache>
            </c:numRef>
          </c:cat>
          <c:val>
            <c:numRef>
              <c:f>'Spread &amp; discr.'!$AJ$4:$AJ$12</c:f>
              <c:numCache>
                <c:formatCode>0.000</c:formatCode>
                <c:ptCount val="9"/>
                <c:pt idx="0">
                  <c:v>0.82821093988030303</c:v>
                </c:pt>
                <c:pt idx="1">
                  <c:v>0.801569273308538</c:v>
                </c:pt>
                <c:pt idx="2">
                  <c:v>0.79858241800433405</c:v>
                </c:pt>
                <c:pt idx="3">
                  <c:v>0.79588293168254998</c:v>
                </c:pt>
                <c:pt idx="4">
                  <c:v>0.792933116738887</c:v>
                </c:pt>
                <c:pt idx="5">
                  <c:v>0.78832350743209101</c:v>
                </c:pt>
                <c:pt idx="6">
                  <c:v>0.78494405806606704</c:v>
                </c:pt>
                <c:pt idx="7">
                  <c:v>0.78156652422574302</c:v>
                </c:pt>
                <c:pt idx="8">
                  <c:v>0.77244151395471905</c:v>
                </c:pt>
              </c:numCache>
            </c:numRef>
          </c:val>
          <c:smooth val="0"/>
          <c:extLst>
            <c:ext xmlns:c16="http://schemas.microsoft.com/office/drawing/2014/chart" uri="{C3380CC4-5D6E-409C-BE32-E72D297353CC}">
              <c16:uniqueId val="{00000002-614E-467F-94A7-50889F558FA4}"/>
            </c:ext>
          </c:extLst>
        </c:ser>
        <c:ser>
          <c:idx val="8"/>
          <c:order val="7"/>
          <c:tx>
            <c:v>'Partial' Rd rad.</c:v>
          </c:tx>
          <c:spPr>
            <a:ln w="25400" cap="rnd">
              <a:solidFill>
                <a:schemeClr val="accent4"/>
              </a:solidFill>
              <a:round/>
            </a:ln>
            <a:effectLst/>
          </c:spPr>
          <c:marker>
            <c:symbol val="diamond"/>
            <c:size val="5"/>
            <c:spPr>
              <a:solidFill>
                <a:schemeClr val="accent4"/>
              </a:solidFill>
              <a:ln w="9525">
                <a:solidFill>
                  <a:schemeClr val="accent4"/>
                </a:solidFill>
              </a:ln>
              <a:effectLst/>
            </c:spPr>
          </c:marker>
          <c:cat>
            <c:numRef>
              <c:f>'Spread &amp; discr.'!$Y$4:$Y$12</c:f>
              <c:numCache>
                <c:formatCode>General</c:formatCode>
                <c:ptCount val="9"/>
                <c:pt idx="0">
                  <c:v>4</c:v>
                </c:pt>
                <c:pt idx="1">
                  <c:v>6</c:v>
                </c:pt>
                <c:pt idx="2">
                  <c:v>10</c:v>
                </c:pt>
                <c:pt idx="3">
                  <c:v>15</c:v>
                </c:pt>
                <c:pt idx="4">
                  <c:v>20</c:v>
                </c:pt>
                <c:pt idx="5">
                  <c:v>30</c:v>
                </c:pt>
                <c:pt idx="6">
                  <c:v>40</c:v>
                </c:pt>
                <c:pt idx="7">
                  <c:v>50</c:v>
                </c:pt>
                <c:pt idx="8">
                  <c:v>100</c:v>
                </c:pt>
              </c:numCache>
            </c:numRef>
          </c:cat>
          <c:val>
            <c:numRef>
              <c:f>'Spread &amp; discr.'!$AK$4:$AK$12</c:f>
              <c:numCache>
                <c:formatCode>0.000</c:formatCode>
                <c:ptCount val="9"/>
                <c:pt idx="0">
                  <c:v>0.75424758315630303</c:v>
                </c:pt>
                <c:pt idx="1">
                  <c:v>0.76600624254134664</c:v>
                </c:pt>
                <c:pt idx="2">
                  <c:v>0.78448936012438042</c:v>
                </c:pt>
                <c:pt idx="3">
                  <c:v>0.80520566649537884</c:v>
                </c:pt>
                <c:pt idx="4">
                  <c:v>0.82440370708211086</c:v>
                </c:pt>
                <c:pt idx="5">
                  <c:v>0.86246226993025921</c:v>
                </c:pt>
                <c:pt idx="6">
                  <c:v>0.90106131353848029</c:v>
                </c:pt>
                <c:pt idx="7">
                  <c:v>0.95256697739703788</c:v>
                </c:pt>
                <c:pt idx="8">
                  <c:v>1.1811698833829238</c:v>
                </c:pt>
              </c:numCache>
            </c:numRef>
          </c:val>
          <c:smooth val="0"/>
          <c:extLst>
            <c:ext xmlns:c16="http://schemas.microsoft.com/office/drawing/2014/chart" uri="{C3380CC4-5D6E-409C-BE32-E72D297353CC}">
              <c16:uniqueId val="{00000003-614E-467F-94A7-50889F558FA4}"/>
            </c:ext>
          </c:extLst>
        </c:ser>
        <c:ser>
          <c:idx val="9"/>
          <c:order val="9"/>
          <c:tx>
            <c:v>EOT (M=500)</c:v>
          </c:tx>
          <c:spPr>
            <a:ln w="25400" cap="rnd">
              <a:solidFill>
                <a:schemeClr val="accent6"/>
              </a:solidFill>
              <a:round/>
            </a:ln>
            <a:effectLst/>
          </c:spPr>
          <c:marker>
            <c:symbol val="x"/>
            <c:size val="5"/>
            <c:spPr>
              <a:noFill/>
              <a:ln w="9525">
                <a:solidFill>
                  <a:srgbClr val="00B050"/>
                </a:solidFill>
              </a:ln>
              <a:effectLst/>
            </c:spPr>
          </c:marker>
          <c:cat>
            <c:numRef>
              <c:f>'Spread &amp; discr.'!$Y$4:$Y$12</c:f>
              <c:numCache>
                <c:formatCode>General</c:formatCode>
                <c:ptCount val="9"/>
                <c:pt idx="0">
                  <c:v>4</c:v>
                </c:pt>
                <c:pt idx="1">
                  <c:v>6</c:v>
                </c:pt>
                <c:pt idx="2">
                  <c:v>10</c:v>
                </c:pt>
                <c:pt idx="3">
                  <c:v>15</c:v>
                </c:pt>
                <c:pt idx="4">
                  <c:v>20</c:v>
                </c:pt>
                <c:pt idx="5">
                  <c:v>30</c:v>
                </c:pt>
                <c:pt idx="6">
                  <c:v>40</c:v>
                </c:pt>
                <c:pt idx="7">
                  <c:v>50</c:v>
                </c:pt>
                <c:pt idx="8">
                  <c:v>100</c:v>
                </c:pt>
              </c:numCache>
            </c:numRef>
          </c:cat>
          <c:val>
            <c:numRef>
              <c:f>'Spread &amp; discr.'!$AE$4:$AE$12</c:f>
              <c:numCache>
                <c:formatCode>General</c:formatCode>
                <c:ptCount val="9"/>
                <c:pt idx="0">
                  <c:v>0.240548696680042</c:v>
                </c:pt>
                <c:pt idx="1">
                  <c:v>0.25359280723393002</c:v>
                </c:pt>
                <c:pt idx="2">
                  <c:v>0.29481549482903302</c:v>
                </c:pt>
                <c:pt idx="3">
                  <c:v>0.33975286242342001</c:v>
                </c:pt>
                <c:pt idx="4">
                  <c:v>0.39479811718114399</c:v>
                </c:pt>
                <c:pt idx="5">
                  <c:v>0.46014742123927299</c:v>
                </c:pt>
                <c:pt idx="6">
                  <c:v>0.53857773416129295</c:v>
                </c:pt>
                <c:pt idx="7">
                  <c:v>0.60824456864226994</c:v>
                </c:pt>
                <c:pt idx="8">
                  <c:v>0.91199251032919604</c:v>
                </c:pt>
              </c:numCache>
            </c:numRef>
          </c:val>
          <c:smooth val="0"/>
          <c:extLst>
            <c:ext xmlns:c16="http://schemas.microsoft.com/office/drawing/2014/chart" uri="{C3380CC4-5D6E-409C-BE32-E72D297353CC}">
              <c16:uniqueId val="{00000004-614E-467F-94A7-50889F558FA4}"/>
            </c:ext>
          </c:extLst>
        </c:ser>
        <c:ser>
          <c:idx val="11"/>
          <c:order val="11"/>
          <c:tx>
            <c:v>'Full' Sob. wind.</c:v>
          </c:tx>
          <c:spPr>
            <a:ln w="22225" cap="rnd">
              <a:solidFill>
                <a:srgbClr val="7030A0"/>
              </a:solidFill>
              <a:round/>
            </a:ln>
            <a:effectLst/>
          </c:spPr>
          <c:marker>
            <c:symbol val="none"/>
          </c:marker>
          <c:val>
            <c:numRef>
              <c:f>'Spread &amp; discr.'!$AL$4:$AL$12</c:f>
              <c:numCache>
                <c:formatCode>General</c:formatCode>
                <c:ptCount val="9"/>
                <c:pt idx="0">
                  <c:v>0.26005193280303501</c:v>
                </c:pt>
                <c:pt idx="1">
                  <c:v>0.25563379221802301</c:v>
                </c:pt>
                <c:pt idx="2">
                  <c:v>0.27027731195429799</c:v>
                </c:pt>
                <c:pt idx="3">
                  <c:v>0.27181021125730798</c:v>
                </c:pt>
                <c:pt idx="4">
                  <c:v>0.27263910151917098</c:v>
                </c:pt>
                <c:pt idx="5">
                  <c:v>0.27164009908079501</c:v>
                </c:pt>
                <c:pt idx="6">
                  <c:v>0.27005232245441402</c:v>
                </c:pt>
                <c:pt idx="7">
                  <c:v>0.26748501838300398</c:v>
                </c:pt>
                <c:pt idx="8">
                  <c:v>0.26568207892358697</c:v>
                </c:pt>
              </c:numCache>
            </c:numRef>
          </c:val>
          <c:smooth val="0"/>
          <c:extLst>
            <c:ext xmlns:c16="http://schemas.microsoft.com/office/drawing/2014/chart" uri="{C3380CC4-5D6E-409C-BE32-E72D297353CC}">
              <c16:uniqueId val="{00000002-FF32-4F9F-8771-9E5F2BC11F0A}"/>
            </c:ext>
          </c:extLst>
        </c:ser>
        <c:dLbls>
          <c:showLegendKey val="0"/>
          <c:showVal val="0"/>
          <c:showCatName val="0"/>
          <c:showSerName val="0"/>
          <c:showPercent val="0"/>
          <c:showBubbleSize val="0"/>
        </c:dLbls>
        <c:marker val="1"/>
        <c:smooth val="0"/>
        <c:axId val="692474176"/>
        <c:axId val="876510224"/>
      </c:lineChart>
      <c:lineChart>
        <c:grouping val="standard"/>
        <c:varyColors val="0"/>
        <c:ser>
          <c:idx val="0"/>
          <c:order val="0"/>
          <c:tx>
            <c:v>'Full' Sob. rad.</c:v>
          </c:tx>
          <c:spPr>
            <a:ln w="25400" cap="sq">
              <a:solidFill>
                <a:schemeClr val="accent1"/>
              </a:solidFill>
              <a:prstDash val="sysDash"/>
              <a:round/>
            </a:ln>
            <a:effectLst/>
          </c:spPr>
          <c:marker>
            <c:symbol val="circle"/>
            <c:size val="5"/>
            <c:spPr>
              <a:solidFill>
                <a:schemeClr val="accent1"/>
              </a:solidFill>
              <a:ln w="9525">
                <a:solidFill>
                  <a:schemeClr val="accent1"/>
                </a:solidFill>
              </a:ln>
              <a:effectLst/>
            </c:spPr>
          </c:marker>
          <c:cat>
            <c:numRef>
              <c:f>'Spread &amp; discr.'!$Y$4:$Y$12</c:f>
              <c:numCache>
                <c:formatCode>General</c:formatCode>
                <c:ptCount val="9"/>
                <c:pt idx="0">
                  <c:v>4</c:v>
                </c:pt>
                <c:pt idx="1">
                  <c:v>6</c:v>
                </c:pt>
                <c:pt idx="2">
                  <c:v>10</c:v>
                </c:pt>
                <c:pt idx="3">
                  <c:v>15</c:v>
                </c:pt>
                <c:pt idx="4">
                  <c:v>20</c:v>
                </c:pt>
                <c:pt idx="5">
                  <c:v>30</c:v>
                </c:pt>
                <c:pt idx="6">
                  <c:v>40</c:v>
                </c:pt>
                <c:pt idx="7">
                  <c:v>50</c:v>
                </c:pt>
                <c:pt idx="8">
                  <c:v>100</c:v>
                </c:pt>
              </c:numCache>
            </c:numRef>
          </c:cat>
          <c:val>
            <c:numRef>
              <c:f>'Spread &amp; discr.'!$R$4:$R$12</c:f>
              <c:numCache>
                <c:formatCode>General</c:formatCode>
                <c:ptCount val="9"/>
                <c:pt idx="0">
                  <c:v>0.20662878229380899</c:v>
                </c:pt>
                <c:pt idx="1">
                  <c:v>0.193694360655248</c:v>
                </c:pt>
                <c:pt idx="2">
                  <c:v>0.182551634203477</c:v>
                </c:pt>
                <c:pt idx="3">
                  <c:v>0.178696622092748</c:v>
                </c:pt>
                <c:pt idx="4">
                  <c:v>0.17409204627237701</c:v>
                </c:pt>
                <c:pt idx="5">
                  <c:v>0.17059007407247401</c:v>
                </c:pt>
                <c:pt idx="6">
                  <c:v>0.16964148615781299</c:v>
                </c:pt>
                <c:pt idx="7">
                  <c:v>0.167963149601143</c:v>
                </c:pt>
                <c:pt idx="8">
                  <c:v>0.166678653605914</c:v>
                </c:pt>
              </c:numCache>
            </c:numRef>
          </c:val>
          <c:smooth val="0"/>
          <c:extLst>
            <c:ext xmlns:c16="http://schemas.microsoft.com/office/drawing/2014/chart" uri="{C3380CC4-5D6E-409C-BE32-E72D297353CC}">
              <c16:uniqueId val="{00000005-614E-467F-94A7-50889F558FA4}"/>
            </c:ext>
          </c:extLst>
        </c:ser>
        <c:ser>
          <c:idx val="1"/>
          <c:order val="1"/>
          <c:tx>
            <c:v>'Partial' Sob. rad.</c:v>
          </c:tx>
          <c:spPr>
            <a:ln w="25400" cap="sq">
              <a:solidFill>
                <a:schemeClr val="accent2"/>
              </a:solidFill>
              <a:prstDash val="sysDash"/>
              <a:round/>
            </a:ln>
            <a:effectLst/>
          </c:spPr>
          <c:marker>
            <c:symbol val="triangle"/>
            <c:size val="5"/>
            <c:spPr>
              <a:solidFill>
                <a:schemeClr val="accent2"/>
              </a:solidFill>
              <a:ln w="9525">
                <a:solidFill>
                  <a:schemeClr val="accent2"/>
                </a:solidFill>
              </a:ln>
              <a:effectLst/>
            </c:spPr>
          </c:marker>
          <c:cat>
            <c:numRef>
              <c:f>'Spread &amp; discr.'!$Y$4:$Y$12</c:f>
              <c:numCache>
                <c:formatCode>General</c:formatCode>
                <c:ptCount val="9"/>
                <c:pt idx="0">
                  <c:v>4</c:v>
                </c:pt>
                <c:pt idx="1">
                  <c:v>6</c:v>
                </c:pt>
                <c:pt idx="2">
                  <c:v>10</c:v>
                </c:pt>
                <c:pt idx="3">
                  <c:v>15</c:v>
                </c:pt>
                <c:pt idx="4">
                  <c:v>20</c:v>
                </c:pt>
                <c:pt idx="5">
                  <c:v>30</c:v>
                </c:pt>
                <c:pt idx="6">
                  <c:v>40</c:v>
                </c:pt>
                <c:pt idx="7">
                  <c:v>50</c:v>
                </c:pt>
                <c:pt idx="8">
                  <c:v>100</c:v>
                </c:pt>
              </c:numCache>
            </c:numRef>
          </c:cat>
          <c:val>
            <c:numRef>
              <c:f>'Spread &amp; discr.'!$S$4:$S$12</c:f>
              <c:numCache>
                <c:formatCode>General</c:formatCode>
                <c:ptCount val="9"/>
                <c:pt idx="0">
                  <c:v>0.36442138415423703</c:v>
                </c:pt>
                <c:pt idx="1">
                  <c:v>0.32223607019482298</c:v>
                </c:pt>
                <c:pt idx="2">
                  <c:v>0.303981767843851</c:v>
                </c:pt>
                <c:pt idx="3">
                  <c:v>0.29420564591412002</c:v>
                </c:pt>
                <c:pt idx="4">
                  <c:v>0.29119511114367502</c:v>
                </c:pt>
                <c:pt idx="5">
                  <c:v>0.28620634803939199</c:v>
                </c:pt>
                <c:pt idx="6">
                  <c:v>0.284155439306154</c:v>
                </c:pt>
                <c:pt idx="7">
                  <c:v>0.28269993284101702</c:v>
                </c:pt>
                <c:pt idx="8">
                  <c:v>0.28010257289081397</c:v>
                </c:pt>
              </c:numCache>
            </c:numRef>
          </c:val>
          <c:smooth val="0"/>
          <c:extLst>
            <c:ext xmlns:c16="http://schemas.microsoft.com/office/drawing/2014/chart" uri="{C3380CC4-5D6E-409C-BE32-E72D297353CC}">
              <c16:uniqueId val="{00000006-614E-467F-94A7-50889F558FA4}"/>
            </c:ext>
          </c:extLst>
        </c:ser>
        <c:ser>
          <c:idx val="2"/>
          <c:order val="2"/>
          <c:tx>
            <c:v>'Full' Rd rad.</c:v>
          </c:tx>
          <c:spPr>
            <a:ln w="25400" cap="sq">
              <a:solidFill>
                <a:schemeClr val="accent3"/>
              </a:solidFill>
              <a:prstDash val="sysDash"/>
              <a:round/>
            </a:ln>
            <a:effectLst/>
          </c:spPr>
          <c:marker>
            <c:symbol val="square"/>
            <c:size val="5"/>
            <c:spPr>
              <a:solidFill>
                <a:schemeClr val="accent3"/>
              </a:solidFill>
              <a:ln w="9525">
                <a:solidFill>
                  <a:schemeClr val="accent3"/>
                </a:solidFill>
              </a:ln>
              <a:effectLst/>
            </c:spPr>
          </c:marker>
          <c:cat>
            <c:numRef>
              <c:f>'Spread &amp; discr.'!$Y$4:$Y$12</c:f>
              <c:numCache>
                <c:formatCode>General</c:formatCode>
                <c:ptCount val="9"/>
                <c:pt idx="0">
                  <c:v>4</c:v>
                </c:pt>
                <c:pt idx="1">
                  <c:v>6</c:v>
                </c:pt>
                <c:pt idx="2">
                  <c:v>10</c:v>
                </c:pt>
                <c:pt idx="3">
                  <c:v>15</c:v>
                </c:pt>
                <c:pt idx="4">
                  <c:v>20</c:v>
                </c:pt>
                <c:pt idx="5">
                  <c:v>30</c:v>
                </c:pt>
                <c:pt idx="6">
                  <c:v>40</c:v>
                </c:pt>
                <c:pt idx="7">
                  <c:v>50</c:v>
                </c:pt>
                <c:pt idx="8">
                  <c:v>100</c:v>
                </c:pt>
              </c:numCache>
            </c:numRef>
          </c:cat>
          <c:val>
            <c:numRef>
              <c:f>'Spread &amp; discr.'!$T$4:$T$12</c:f>
              <c:numCache>
                <c:formatCode>General</c:formatCode>
                <c:ptCount val="9"/>
                <c:pt idx="0">
                  <c:v>0.18947162513478299</c:v>
                </c:pt>
                <c:pt idx="1">
                  <c:v>0.17742507542952801</c:v>
                </c:pt>
                <c:pt idx="2">
                  <c:v>0.17404163296816</c:v>
                </c:pt>
                <c:pt idx="3">
                  <c:v>0.170713044707277</c:v>
                </c:pt>
                <c:pt idx="4">
                  <c:v>0.171154557693387</c:v>
                </c:pt>
                <c:pt idx="5">
                  <c:v>0.16908174771213599</c:v>
                </c:pt>
                <c:pt idx="6">
                  <c:v>0.170088627769897</c:v>
                </c:pt>
                <c:pt idx="7">
                  <c:v>0.17071851399493601</c:v>
                </c:pt>
                <c:pt idx="8">
                  <c:v>0.16767186049729199</c:v>
                </c:pt>
              </c:numCache>
            </c:numRef>
          </c:val>
          <c:smooth val="0"/>
          <c:extLst>
            <c:ext xmlns:c16="http://schemas.microsoft.com/office/drawing/2014/chart" uri="{C3380CC4-5D6E-409C-BE32-E72D297353CC}">
              <c16:uniqueId val="{00000007-614E-467F-94A7-50889F558FA4}"/>
            </c:ext>
          </c:extLst>
        </c:ser>
        <c:ser>
          <c:idx val="3"/>
          <c:order val="3"/>
          <c:tx>
            <c:v>'Partial' Rd rad.</c:v>
          </c:tx>
          <c:spPr>
            <a:ln w="25400" cap="sq">
              <a:solidFill>
                <a:schemeClr val="accent4"/>
              </a:solidFill>
              <a:prstDash val="sysDash"/>
              <a:round/>
            </a:ln>
            <a:effectLst/>
          </c:spPr>
          <c:marker>
            <c:symbol val="diamond"/>
            <c:size val="5"/>
            <c:spPr>
              <a:solidFill>
                <a:schemeClr val="accent4"/>
              </a:solidFill>
              <a:ln w="9525">
                <a:solidFill>
                  <a:schemeClr val="accent4"/>
                </a:solidFill>
              </a:ln>
              <a:effectLst/>
            </c:spPr>
          </c:marker>
          <c:cat>
            <c:numRef>
              <c:f>'Spread &amp; discr.'!$Y$4:$Y$12</c:f>
              <c:numCache>
                <c:formatCode>General</c:formatCode>
                <c:ptCount val="9"/>
                <c:pt idx="0">
                  <c:v>4</c:v>
                </c:pt>
                <c:pt idx="1">
                  <c:v>6</c:v>
                </c:pt>
                <c:pt idx="2">
                  <c:v>10</c:v>
                </c:pt>
                <c:pt idx="3">
                  <c:v>15</c:v>
                </c:pt>
                <c:pt idx="4">
                  <c:v>20</c:v>
                </c:pt>
                <c:pt idx="5">
                  <c:v>30</c:v>
                </c:pt>
                <c:pt idx="6">
                  <c:v>40</c:v>
                </c:pt>
                <c:pt idx="7">
                  <c:v>50</c:v>
                </c:pt>
                <c:pt idx="8">
                  <c:v>100</c:v>
                </c:pt>
              </c:numCache>
            </c:numRef>
          </c:cat>
          <c:val>
            <c:numRef>
              <c:f>'Spread &amp; discr.'!$U$4:$U$12</c:f>
              <c:numCache>
                <c:formatCode>General</c:formatCode>
                <c:ptCount val="9"/>
                <c:pt idx="0">
                  <c:v>0.32330088875368501</c:v>
                </c:pt>
                <c:pt idx="1">
                  <c:v>0.30307168709448901</c:v>
                </c:pt>
                <c:pt idx="2">
                  <c:v>0.29325840399676001</c:v>
                </c:pt>
                <c:pt idx="3">
                  <c:v>0.28693109175573001</c:v>
                </c:pt>
                <c:pt idx="4">
                  <c:v>0.28623696173101199</c:v>
                </c:pt>
                <c:pt idx="5">
                  <c:v>0.28314436606498999</c:v>
                </c:pt>
                <c:pt idx="6">
                  <c:v>0.281644731921256</c:v>
                </c:pt>
                <c:pt idx="7">
                  <c:v>0.28366509222974301</c:v>
                </c:pt>
                <c:pt idx="8">
                  <c:v>0.28084196751145002</c:v>
                </c:pt>
              </c:numCache>
            </c:numRef>
          </c:val>
          <c:smooth val="0"/>
          <c:extLst>
            <c:ext xmlns:c16="http://schemas.microsoft.com/office/drawing/2014/chart" uri="{C3380CC4-5D6E-409C-BE32-E72D297353CC}">
              <c16:uniqueId val="{00000008-614E-467F-94A7-50889F558FA4}"/>
            </c:ext>
          </c:extLst>
        </c:ser>
        <c:ser>
          <c:idx val="4"/>
          <c:order val="8"/>
          <c:tx>
            <c:v>EOT (M=500)</c:v>
          </c:tx>
          <c:spPr>
            <a:ln w="25400" cap="sq">
              <a:solidFill>
                <a:schemeClr val="accent6"/>
              </a:solidFill>
              <a:prstDash val="sysDash"/>
              <a:round/>
            </a:ln>
            <a:effectLst/>
          </c:spPr>
          <c:marker>
            <c:symbol val="x"/>
            <c:size val="5"/>
            <c:spPr>
              <a:noFill/>
              <a:ln w="9525">
                <a:solidFill>
                  <a:srgbClr val="00B050"/>
                </a:solidFill>
              </a:ln>
              <a:effectLst/>
            </c:spPr>
          </c:marker>
          <c:cat>
            <c:numRef>
              <c:f>'Spread &amp; discr.'!$Y$4:$Y$12</c:f>
              <c:numCache>
                <c:formatCode>General</c:formatCode>
                <c:ptCount val="9"/>
                <c:pt idx="0">
                  <c:v>4</c:v>
                </c:pt>
                <c:pt idx="1">
                  <c:v>6</c:v>
                </c:pt>
                <c:pt idx="2">
                  <c:v>10</c:v>
                </c:pt>
                <c:pt idx="3">
                  <c:v>15</c:v>
                </c:pt>
                <c:pt idx="4">
                  <c:v>20</c:v>
                </c:pt>
                <c:pt idx="5">
                  <c:v>30</c:v>
                </c:pt>
                <c:pt idx="6">
                  <c:v>40</c:v>
                </c:pt>
                <c:pt idx="7">
                  <c:v>50</c:v>
                </c:pt>
                <c:pt idx="8">
                  <c:v>100</c:v>
                </c:pt>
              </c:numCache>
            </c:numRef>
          </c:cat>
          <c:val>
            <c:numRef>
              <c:f>'Spread &amp; discr.'!$O$4:$O$12</c:f>
              <c:numCache>
                <c:formatCode>General</c:formatCode>
                <c:ptCount val="9"/>
                <c:pt idx="0">
                  <c:v>0.35005787070986499</c:v>
                </c:pt>
                <c:pt idx="1">
                  <c:v>0.33626727239904303</c:v>
                </c:pt>
                <c:pt idx="2">
                  <c:v>0.32715855819060902</c:v>
                </c:pt>
                <c:pt idx="3">
                  <c:v>0.32064365613672202</c:v>
                </c:pt>
                <c:pt idx="4">
                  <c:v>0.32002948659223102</c:v>
                </c:pt>
                <c:pt idx="5">
                  <c:v>0.31366499478642701</c:v>
                </c:pt>
                <c:pt idx="6">
                  <c:v>0.31051385613516203</c:v>
                </c:pt>
                <c:pt idx="7">
                  <c:v>0.30947450249743302</c:v>
                </c:pt>
                <c:pt idx="8">
                  <c:v>0.30009892369279001</c:v>
                </c:pt>
              </c:numCache>
            </c:numRef>
          </c:val>
          <c:smooth val="0"/>
          <c:extLst>
            <c:ext xmlns:c16="http://schemas.microsoft.com/office/drawing/2014/chart" uri="{C3380CC4-5D6E-409C-BE32-E72D297353CC}">
              <c16:uniqueId val="{00000009-614E-467F-94A7-50889F558FA4}"/>
            </c:ext>
          </c:extLst>
        </c:ser>
        <c:ser>
          <c:idx val="10"/>
          <c:order val="10"/>
          <c:tx>
            <c:v>'Full' Sob. wind.</c:v>
          </c:tx>
          <c:spPr>
            <a:ln w="22225" cap="rnd">
              <a:solidFill>
                <a:srgbClr val="7030A0"/>
              </a:solidFill>
              <a:prstDash val="dash"/>
              <a:round/>
            </a:ln>
            <a:effectLst/>
          </c:spPr>
          <c:marker>
            <c:symbol val="none"/>
          </c:marker>
          <c:val>
            <c:numRef>
              <c:f>'Spread &amp; discr.'!$V$4:$V$12</c:f>
              <c:numCache>
                <c:formatCode>General</c:formatCode>
                <c:ptCount val="9"/>
                <c:pt idx="0">
                  <c:v>0.192203973785044</c:v>
                </c:pt>
                <c:pt idx="1">
                  <c:v>0.17874131938462401</c:v>
                </c:pt>
                <c:pt idx="2">
                  <c:v>0.17364296381272801</c:v>
                </c:pt>
                <c:pt idx="3">
                  <c:v>0.17065676837483201</c:v>
                </c:pt>
                <c:pt idx="4">
                  <c:v>0.16955870984589999</c:v>
                </c:pt>
                <c:pt idx="5">
                  <c:v>0.16754454057082299</c:v>
                </c:pt>
                <c:pt idx="6">
                  <c:v>0.167642541740293</c:v>
                </c:pt>
                <c:pt idx="7">
                  <c:v>0.16627022503678601</c:v>
                </c:pt>
                <c:pt idx="8">
                  <c:v>0.166308833572437</c:v>
                </c:pt>
              </c:numCache>
            </c:numRef>
          </c:val>
          <c:smooth val="0"/>
          <c:extLst>
            <c:ext xmlns:c16="http://schemas.microsoft.com/office/drawing/2014/chart" uri="{C3380CC4-5D6E-409C-BE32-E72D297353CC}">
              <c16:uniqueId val="{00000001-FF32-4F9F-8771-9E5F2BC11F0A}"/>
            </c:ext>
          </c:extLst>
        </c:ser>
        <c:dLbls>
          <c:showLegendKey val="0"/>
          <c:showVal val="0"/>
          <c:showCatName val="0"/>
          <c:showSerName val="0"/>
          <c:showPercent val="0"/>
          <c:showBubbleSize val="0"/>
        </c:dLbls>
        <c:marker val="1"/>
        <c:smooth val="0"/>
        <c:axId val="877465808"/>
        <c:axId val="552923968"/>
      </c:lineChart>
      <c:catAx>
        <c:axId val="692474176"/>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number</a:t>
                </a:r>
                <a:r>
                  <a:rPr lang="en-GB" sz="1400" baseline="0"/>
                  <a:t> of trajectories</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876510224"/>
        <c:crosses val="autoZero"/>
        <c:auto val="1"/>
        <c:lblAlgn val="ctr"/>
        <c:lblOffset val="100"/>
        <c:noMultiLvlLbl val="0"/>
      </c:catAx>
      <c:valAx>
        <c:axId val="876510224"/>
        <c:scaling>
          <c:orientation val="minMax"/>
          <c:max val="1.3"/>
          <c:min val="0.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baseline="0">
                    <a:effectLst/>
                  </a:rPr>
                  <a:t>Scaled W</a:t>
                </a:r>
                <a:r>
                  <a:rPr lang="en-GB" sz="1400" spc="-700" baseline="-25000">
                    <a:effectLst/>
                  </a:rPr>
                  <a:t>2</a:t>
                </a:r>
                <a:r>
                  <a:rPr lang="en-GB" sz="1400" baseline="30000">
                    <a:effectLst/>
                  </a:rPr>
                  <a:t>2</a:t>
                </a:r>
                <a:r>
                  <a:rPr lang="en-GB" sz="1400" baseline="0"/>
                  <a:t> (solid)</a:t>
                </a: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692474176"/>
        <c:crosses val="autoZero"/>
        <c:crossBetween val="between"/>
      </c:valAx>
      <c:valAx>
        <c:axId val="552923968"/>
        <c:scaling>
          <c:orientation val="minMax"/>
          <c:max val="0.4"/>
        </c:scaling>
        <c:delete val="0"/>
        <c:axPos val="r"/>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Scaled spread</a:t>
                </a:r>
                <a:r>
                  <a:rPr lang="en-GB" sz="1400" baseline="0"/>
                  <a:t> </a:t>
                </a:r>
                <a:r>
                  <a:rPr lang="en-GB" sz="1400"/>
                  <a:t>(dotted)</a:t>
                </a: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877465808"/>
        <c:crosses val="max"/>
        <c:crossBetween val="between"/>
      </c:valAx>
      <c:catAx>
        <c:axId val="877465808"/>
        <c:scaling>
          <c:orientation val="minMax"/>
        </c:scaling>
        <c:delete val="1"/>
        <c:axPos val="b"/>
        <c:numFmt formatCode="General" sourceLinked="1"/>
        <c:majorTickMark val="out"/>
        <c:minorTickMark val="none"/>
        <c:tickLblPos val="nextTo"/>
        <c:crossAx val="55292396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5"/>
          <c:order val="4"/>
          <c:tx>
            <c:v>'Full' Sob. rad.</c:v>
          </c:tx>
          <c:spPr>
            <a:ln w="25400" cap="rnd">
              <a:solidFill>
                <a:schemeClr val="accent1"/>
              </a:solidFill>
              <a:round/>
            </a:ln>
            <a:effectLst/>
          </c:spPr>
          <c:marker>
            <c:symbol val="circle"/>
            <c:size val="5"/>
            <c:spPr>
              <a:solidFill>
                <a:schemeClr val="accent1"/>
              </a:solidFill>
              <a:ln w="9525">
                <a:solidFill>
                  <a:schemeClr val="accent1"/>
                </a:solidFill>
              </a:ln>
              <a:effectLst/>
            </c:spPr>
          </c:marker>
          <c:cat>
            <c:numRef>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f>'Spread &amp; discr.'!$AH$17:$AH$24</c:f>
              <c:numCache>
                <c:formatCode>0.000</c:formatCode>
                <c:ptCount val="8"/>
                <c:pt idx="0">
                  <c:v>0.349822986324892</c:v>
                </c:pt>
                <c:pt idx="1">
                  <c:v>0.63684391774549398</c:v>
                </c:pt>
                <c:pt idx="2">
                  <c:v>0.76073037749379002</c:v>
                </c:pt>
                <c:pt idx="3">
                  <c:v>0.79177460788344001</c:v>
                </c:pt>
                <c:pt idx="4">
                  <c:v>0.79126887640624</c:v>
                </c:pt>
                <c:pt idx="5">
                  <c:v>0.79486024240589404</c:v>
                </c:pt>
                <c:pt idx="6">
                  <c:v>0.79174894872286194</c:v>
                </c:pt>
                <c:pt idx="7">
                  <c:v>0.78608624659767301</c:v>
                </c:pt>
              </c:numCache>
            </c:numRef>
          </c:val>
          <c:smooth val="0"/>
          <c:extLst>
            <c:ext xmlns:c16="http://schemas.microsoft.com/office/drawing/2014/chart" uri="{C3380CC4-5D6E-409C-BE32-E72D297353CC}">
              <c16:uniqueId val="{00000000-D8E5-4F1F-A4E0-3FAA41C35DAA}"/>
            </c:ext>
          </c:extLst>
        </c:ser>
        <c:ser>
          <c:idx val="6"/>
          <c:order val="5"/>
          <c:tx>
            <c:v>'Partial' Sob. rad.</c:v>
          </c:tx>
          <c:spPr>
            <a:ln w="25400" cap="rnd">
              <a:solidFill>
                <a:schemeClr val="accent2"/>
              </a:solidFill>
              <a:round/>
            </a:ln>
            <a:effectLst/>
          </c:spPr>
          <c:marker>
            <c:symbol val="triangle"/>
            <c:size val="5"/>
            <c:spPr>
              <a:solidFill>
                <a:schemeClr val="accent2"/>
              </a:solidFill>
              <a:ln w="9525">
                <a:solidFill>
                  <a:schemeClr val="accent2"/>
                </a:solidFill>
              </a:ln>
              <a:effectLst/>
            </c:spPr>
          </c:marker>
          <c:cat>
            <c:numRef>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f>'Spread &amp; discr.'!$AI$17:$AI$24</c:f>
              <c:numCache>
                <c:formatCode>0.000</c:formatCode>
                <c:ptCount val="8"/>
                <c:pt idx="0">
                  <c:v>2.2250164684731351</c:v>
                </c:pt>
                <c:pt idx="1">
                  <c:v>1.5441146252524627</c:v>
                </c:pt>
                <c:pt idx="2">
                  <c:v>1.0228308670587078</c:v>
                </c:pt>
                <c:pt idx="3">
                  <c:v>0.82232455224535239</c:v>
                </c:pt>
                <c:pt idx="4">
                  <c:v>0.74441324044108104</c:v>
                </c:pt>
                <c:pt idx="5">
                  <c:v>0.73235536253528255</c:v>
                </c:pt>
                <c:pt idx="6">
                  <c:v>0.73000130068468094</c:v>
                </c:pt>
                <c:pt idx="7">
                  <c:v>0.72915216343282074</c:v>
                </c:pt>
              </c:numCache>
            </c:numRef>
          </c:val>
          <c:smooth val="0"/>
          <c:extLst>
            <c:ext xmlns:c16="http://schemas.microsoft.com/office/drawing/2014/chart" uri="{C3380CC4-5D6E-409C-BE32-E72D297353CC}">
              <c16:uniqueId val="{00000001-D8E5-4F1F-A4E0-3FAA41C35DAA}"/>
            </c:ext>
          </c:extLst>
        </c:ser>
        <c:ser>
          <c:idx val="7"/>
          <c:order val="6"/>
          <c:tx>
            <c:v>'Full' Rd rad.</c:v>
          </c:tx>
          <c:spPr>
            <a:ln w="25400" cap="rnd">
              <a:solidFill>
                <a:schemeClr val="accent3"/>
              </a:solidFill>
              <a:round/>
            </a:ln>
            <a:effectLst/>
          </c:spPr>
          <c:marker>
            <c:symbol val="square"/>
            <c:size val="5"/>
            <c:spPr>
              <a:solidFill>
                <a:schemeClr val="accent3"/>
              </a:solidFill>
              <a:ln w="9525">
                <a:solidFill>
                  <a:schemeClr val="accent3"/>
                </a:solidFill>
              </a:ln>
              <a:effectLst/>
            </c:spPr>
          </c:marker>
          <c:cat>
            <c:numRef>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f>'Spread &amp; discr.'!$AJ$17:$AJ$24</c:f>
              <c:numCache>
                <c:formatCode>0.000</c:formatCode>
                <c:ptCount val="8"/>
                <c:pt idx="0">
                  <c:v>0.38331151216846099</c:v>
                </c:pt>
                <c:pt idx="1">
                  <c:v>0.63888173255040703</c:v>
                </c:pt>
                <c:pt idx="2">
                  <c:v>0.76381196002498597</c:v>
                </c:pt>
                <c:pt idx="3">
                  <c:v>0.792933116738887</c:v>
                </c:pt>
                <c:pt idx="4">
                  <c:v>0.79870169590531404</c:v>
                </c:pt>
                <c:pt idx="5">
                  <c:v>0.79821879899531001</c:v>
                </c:pt>
                <c:pt idx="6">
                  <c:v>0.79764818395710801</c:v>
                </c:pt>
                <c:pt idx="7">
                  <c:v>0.79726083351809895</c:v>
                </c:pt>
              </c:numCache>
            </c:numRef>
          </c:val>
          <c:smooth val="0"/>
          <c:extLst>
            <c:ext xmlns:c16="http://schemas.microsoft.com/office/drawing/2014/chart" uri="{C3380CC4-5D6E-409C-BE32-E72D297353CC}">
              <c16:uniqueId val="{00000002-D8E5-4F1F-A4E0-3FAA41C35DAA}"/>
            </c:ext>
          </c:extLst>
        </c:ser>
        <c:ser>
          <c:idx val="8"/>
          <c:order val="7"/>
          <c:tx>
            <c:v>'Partial' Rd rad.</c:v>
          </c:tx>
          <c:spPr>
            <a:ln w="25400" cap="rnd">
              <a:solidFill>
                <a:schemeClr val="accent4"/>
              </a:solidFill>
              <a:round/>
            </a:ln>
            <a:effectLst/>
          </c:spPr>
          <c:marker>
            <c:symbol val="diamond"/>
            <c:size val="5"/>
            <c:spPr>
              <a:solidFill>
                <a:schemeClr val="accent4"/>
              </a:solidFill>
              <a:ln w="9525">
                <a:solidFill>
                  <a:schemeClr val="accent4"/>
                </a:solidFill>
              </a:ln>
              <a:effectLst/>
            </c:spPr>
          </c:marker>
          <c:cat>
            <c:numRef>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f>'Spread &amp; discr.'!$AK$17:$AK$24</c:f>
              <c:numCache>
                <c:formatCode>0.000</c:formatCode>
                <c:ptCount val="8"/>
                <c:pt idx="0">
                  <c:v>2.5360438127731162</c:v>
                </c:pt>
                <c:pt idx="1">
                  <c:v>1.7292928344112195</c:v>
                </c:pt>
                <c:pt idx="2">
                  <c:v>1.0282674348377088</c:v>
                </c:pt>
                <c:pt idx="3">
                  <c:v>0.82440370708211086</c:v>
                </c:pt>
                <c:pt idx="4">
                  <c:v>0.742713409019639</c:v>
                </c:pt>
                <c:pt idx="5">
                  <c:v>0.73198993516726307</c:v>
                </c:pt>
                <c:pt idx="6">
                  <c:v>0.72993429235960694</c:v>
                </c:pt>
                <c:pt idx="7">
                  <c:v>0.7291420210209929</c:v>
                </c:pt>
              </c:numCache>
            </c:numRef>
          </c:val>
          <c:smooth val="0"/>
          <c:extLst>
            <c:ext xmlns:c16="http://schemas.microsoft.com/office/drawing/2014/chart" uri="{C3380CC4-5D6E-409C-BE32-E72D297353CC}">
              <c16:uniqueId val="{00000003-D8E5-4F1F-A4E0-3FAA41C35DAA}"/>
            </c:ext>
          </c:extLst>
        </c:ser>
        <c:ser>
          <c:idx val="9"/>
          <c:order val="9"/>
          <c:tx>
            <c:v>EOT (M=200)</c:v>
          </c:tx>
          <c:spPr>
            <a:ln w="25400" cap="rnd">
              <a:solidFill>
                <a:schemeClr val="accent6"/>
              </a:solidFill>
              <a:round/>
            </a:ln>
            <a:effectLst/>
          </c:spPr>
          <c:marker>
            <c:symbol val="x"/>
            <c:size val="5"/>
            <c:spPr>
              <a:noFill/>
              <a:ln w="9525">
                <a:solidFill>
                  <a:schemeClr val="accent6"/>
                </a:solidFill>
              </a:ln>
              <a:effectLst/>
            </c:spPr>
          </c:marker>
          <c:cat>
            <c:numRef>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f>'Spread &amp; discr.'!$AD$17:$AD$24</c:f>
              <c:numCache>
                <c:formatCode>General</c:formatCode>
                <c:ptCount val="8"/>
                <c:pt idx="0">
                  <c:v>4.3794751262603597</c:v>
                </c:pt>
                <c:pt idx="1">
                  <c:v>2.12071438552104</c:v>
                </c:pt>
                <c:pt idx="2">
                  <c:v>0.79207531526813002</c:v>
                </c:pt>
                <c:pt idx="3">
                  <c:v>0.36490409218522002</c:v>
                </c:pt>
                <c:pt idx="4">
                  <c:v>0.16680330745790101</c:v>
                </c:pt>
                <c:pt idx="5">
                  <c:v>0.117680867712464</c:v>
                </c:pt>
                <c:pt idx="6">
                  <c:v>9.4472930700018803E-2</c:v>
                </c:pt>
                <c:pt idx="7">
                  <c:v>7.9391872602307803E-2</c:v>
                </c:pt>
              </c:numCache>
            </c:numRef>
          </c:val>
          <c:smooth val="0"/>
          <c:extLst>
            <c:ext xmlns:c16="http://schemas.microsoft.com/office/drawing/2014/chart" uri="{C3380CC4-5D6E-409C-BE32-E72D297353CC}">
              <c16:uniqueId val="{00000004-D8E5-4F1F-A4E0-3FAA41C35DAA}"/>
            </c:ext>
          </c:extLst>
        </c:ser>
        <c:ser>
          <c:idx val="11"/>
          <c:order val="11"/>
          <c:tx>
            <c:v>'Full' Sob. wind.</c:v>
          </c:tx>
          <c:spPr>
            <a:ln w="22225" cap="rnd">
              <a:solidFill>
                <a:srgbClr val="7030A0"/>
              </a:solidFill>
              <a:round/>
            </a:ln>
            <a:effectLst/>
          </c:spPr>
          <c:marker>
            <c:symbol val="none"/>
          </c:marker>
          <c:val>
            <c:numRef>
              <c:f>'Spread &amp; discr.'!$AL$17:$AL$24</c:f>
              <c:numCache>
                <c:formatCode>0.000</c:formatCode>
                <c:ptCount val="8"/>
                <c:pt idx="0">
                  <c:v>0.26977215192148102</c:v>
                </c:pt>
                <c:pt idx="1">
                  <c:v>0.35477662921054998</c:v>
                </c:pt>
                <c:pt idx="2">
                  <c:v>0.31843743270534702</c:v>
                </c:pt>
                <c:pt idx="3">
                  <c:v>0.27263910151917098</c:v>
                </c:pt>
                <c:pt idx="4">
                  <c:v>0.19505015778607199</c:v>
                </c:pt>
                <c:pt idx="5">
                  <c:v>0.15592394817866201</c:v>
                </c:pt>
                <c:pt idx="6">
                  <c:v>0.12478289740857799</c:v>
                </c:pt>
                <c:pt idx="7">
                  <c:v>0.10265082401337799</c:v>
                </c:pt>
              </c:numCache>
            </c:numRef>
          </c:val>
          <c:smooth val="0"/>
          <c:extLst>
            <c:ext xmlns:c16="http://schemas.microsoft.com/office/drawing/2014/chart" uri="{C3380CC4-5D6E-409C-BE32-E72D297353CC}">
              <c16:uniqueId val="{00000002-B551-4406-BDA7-057FC4A160E4}"/>
            </c:ext>
          </c:extLst>
        </c:ser>
        <c:dLbls>
          <c:showLegendKey val="0"/>
          <c:showVal val="0"/>
          <c:showCatName val="0"/>
          <c:showSerName val="0"/>
          <c:showPercent val="0"/>
          <c:showBubbleSize val="0"/>
        </c:dLbls>
        <c:marker val="1"/>
        <c:smooth val="0"/>
        <c:axId val="692474176"/>
        <c:axId val="876510224"/>
      </c:lineChart>
      <c:lineChart>
        <c:grouping val="standard"/>
        <c:varyColors val="0"/>
        <c:ser>
          <c:idx val="0"/>
          <c:order val="0"/>
          <c:tx>
            <c:v>'Full' Sob. rad.</c:v>
          </c:tx>
          <c:spPr>
            <a:ln w="25400" cap="sq">
              <a:solidFill>
                <a:schemeClr val="accent1"/>
              </a:solidFill>
              <a:prstDash val="sysDash"/>
              <a:round/>
            </a:ln>
            <a:effectLst/>
          </c:spPr>
          <c:marker>
            <c:symbol val="circle"/>
            <c:size val="5"/>
            <c:spPr>
              <a:solidFill>
                <a:schemeClr val="accent1"/>
              </a:solidFill>
              <a:ln w="9525">
                <a:solidFill>
                  <a:schemeClr val="accent1"/>
                </a:solidFill>
              </a:ln>
              <a:effectLst/>
            </c:spPr>
          </c:marker>
          <c:cat>
            <c:numRef>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f>'Spread &amp; discr.'!$R$17:$R$24</c:f>
              <c:numCache>
                <c:formatCode>General</c:formatCode>
                <c:ptCount val="8"/>
                <c:pt idx="0">
                  <c:v>0.17035922774443099</c:v>
                </c:pt>
                <c:pt idx="1">
                  <c:v>0.17397410768496599</c:v>
                </c:pt>
                <c:pt idx="2">
                  <c:v>0.17575282151681601</c:v>
                </c:pt>
                <c:pt idx="3">
                  <c:v>0.17409204627237701</c:v>
                </c:pt>
                <c:pt idx="4">
                  <c:v>0.174402876695679</c:v>
                </c:pt>
                <c:pt idx="5">
                  <c:v>0.174266749097228</c:v>
                </c:pt>
                <c:pt idx="6">
                  <c:v>0.174345098282887</c:v>
                </c:pt>
                <c:pt idx="7">
                  <c:v>0.17443431323755501</c:v>
                </c:pt>
              </c:numCache>
            </c:numRef>
          </c:val>
          <c:smooth val="0"/>
          <c:extLst>
            <c:ext xmlns:c16="http://schemas.microsoft.com/office/drawing/2014/chart" uri="{C3380CC4-5D6E-409C-BE32-E72D297353CC}">
              <c16:uniqueId val="{00000005-D8E5-4F1F-A4E0-3FAA41C35DAA}"/>
            </c:ext>
          </c:extLst>
        </c:ser>
        <c:ser>
          <c:idx val="1"/>
          <c:order val="1"/>
          <c:tx>
            <c:v>'Partial' Sob. rad.</c:v>
          </c:tx>
          <c:spPr>
            <a:ln w="25400" cap="sq">
              <a:solidFill>
                <a:schemeClr val="accent2"/>
              </a:solidFill>
              <a:prstDash val="sysDash"/>
              <a:round/>
            </a:ln>
            <a:effectLst/>
          </c:spPr>
          <c:marker>
            <c:symbol val="triangle"/>
            <c:size val="5"/>
            <c:spPr>
              <a:solidFill>
                <a:schemeClr val="accent2"/>
              </a:solidFill>
              <a:ln w="9525">
                <a:solidFill>
                  <a:schemeClr val="accent2"/>
                </a:solidFill>
              </a:ln>
              <a:effectLst/>
            </c:spPr>
          </c:marker>
          <c:cat>
            <c:numRef>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f>'Spread &amp; discr.'!$S$17:$S$24</c:f>
              <c:numCache>
                <c:formatCode>General</c:formatCode>
                <c:ptCount val="8"/>
                <c:pt idx="0">
                  <c:v>0.28220062240007598</c:v>
                </c:pt>
                <c:pt idx="1">
                  <c:v>0.28851110189102103</c:v>
                </c:pt>
                <c:pt idx="2">
                  <c:v>0.29052803738380201</c:v>
                </c:pt>
                <c:pt idx="3">
                  <c:v>0.29119511114367502</c:v>
                </c:pt>
                <c:pt idx="4">
                  <c:v>0.29165337654187301</c:v>
                </c:pt>
                <c:pt idx="5">
                  <c:v>0.29186144484488002</c:v>
                </c:pt>
                <c:pt idx="6">
                  <c:v>0.29197940096743202</c:v>
                </c:pt>
                <c:pt idx="7">
                  <c:v>0.292055116612982</c:v>
                </c:pt>
              </c:numCache>
            </c:numRef>
          </c:val>
          <c:smooth val="0"/>
          <c:extLst>
            <c:ext xmlns:c16="http://schemas.microsoft.com/office/drawing/2014/chart" uri="{C3380CC4-5D6E-409C-BE32-E72D297353CC}">
              <c16:uniqueId val="{00000006-D8E5-4F1F-A4E0-3FAA41C35DAA}"/>
            </c:ext>
          </c:extLst>
        </c:ser>
        <c:ser>
          <c:idx val="2"/>
          <c:order val="2"/>
          <c:tx>
            <c:v>'Full' Rd rad.</c:v>
          </c:tx>
          <c:spPr>
            <a:ln w="25400" cap="sq">
              <a:solidFill>
                <a:schemeClr val="accent3"/>
              </a:solidFill>
              <a:prstDash val="sysDash"/>
              <a:round/>
            </a:ln>
            <a:effectLst/>
          </c:spPr>
          <c:marker>
            <c:symbol val="square"/>
            <c:size val="5"/>
            <c:spPr>
              <a:solidFill>
                <a:schemeClr val="accent3"/>
              </a:solidFill>
              <a:ln w="9525">
                <a:solidFill>
                  <a:schemeClr val="accent3"/>
                </a:solidFill>
              </a:ln>
              <a:effectLst/>
            </c:spPr>
          </c:marker>
          <c:cat>
            <c:numRef>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f>'Spread &amp; discr.'!$T$17:$T$24</c:f>
              <c:numCache>
                <c:formatCode>General</c:formatCode>
                <c:ptCount val="8"/>
                <c:pt idx="0">
                  <c:v>0.16953361679247</c:v>
                </c:pt>
                <c:pt idx="1">
                  <c:v>0.17426943587355301</c:v>
                </c:pt>
                <c:pt idx="2">
                  <c:v>0.17166112131587299</c:v>
                </c:pt>
                <c:pt idx="3">
                  <c:v>0.171154557693387</c:v>
                </c:pt>
                <c:pt idx="4">
                  <c:v>0.170622841472932</c:v>
                </c:pt>
                <c:pt idx="5">
                  <c:v>0.17009475282269801</c:v>
                </c:pt>
                <c:pt idx="6">
                  <c:v>0.16978974471536901</c:v>
                </c:pt>
                <c:pt idx="7">
                  <c:v>0.169895558655562</c:v>
                </c:pt>
              </c:numCache>
            </c:numRef>
          </c:val>
          <c:smooth val="0"/>
          <c:extLst>
            <c:ext xmlns:c16="http://schemas.microsoft.com/office/drawing/2014/chart" uri="{C3380CC4-5D6E-409C-BE32-E72D297353CC}">
              <c16:uniqueId val="{00000007-D8E5-4F1F-A4E0-3FAA41C35DAA}"/>
            </c:ext>
          </c:extLst>
        </c:ser>
        <c:ser>
          <c:idx val="3"/>
          <c:order val="3"/>
          <c:tx>
            <c:v>'Partial' Rd rad.</c:v>
          </c:tx>
          <c:spPr>
            <a:ln w="25400" cap="sq">
              <a:solidFill>
                <a:schemeClr val="accent4"/>
              </a:solidFill>
              <a:prstDash val="sysDash"/>
              <a:round/>
            </a:ln>
            <a:effectLst/>
          </c:spPr>
          <c:marker>
            <c:symbol val="diamond"/>
            <c:size val="5"/>
            <c:spPr>
              <a:solidFill>
                <a:schemeClr val="accent4"/>
              </a:solidFill>
              <a:ln w="9525">
                <a:solidFill>
                  <a:schemeClr val="accent4"/>
                </a:solidFill>
              </a:ln>
              <a:effectLst/>
            </c:spPr>
          </c:marker>
          <c:cat>
            <c:numRef>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f>'Spread &amp; discr.'!$U$17:$U$24</c:f>
              <c:numCache>
                <c:formatCode>General</c:formatCode>
                <c:ptCount val="8"/>
                <c:pt idx="0">
                  <c:v>0.28965475958884801</c:v>
                </c:pt>
                <c:pt idx="1">
                  <c:v>0.29532709876244101</c:v>
                </c:pt>
                <c:pt idx="2">
                  <c:v>0.28791153903044298</c:v>
                </c:pt>
                <c:pt idx="3">
                  <c:v>0.28623696173101199</c:v>
                </c:pt>
                <c:pt idx="4">
                  <c:v>0.28558524301620902</c:v>
                </c:pt>
                <c:pt idx="5">
                  <c:v>0.28612215570063398</c:v>
                </c:pt>
                <c:pt idx="6">
                  <c:v>0.284743275764403</c:v>
                </c:pt>
                <c:pt idx="7">
                  <c:v>0.28376962818034701</c:v>
                </c:pt>
              </c:numCache>
            </c:numRef>
          </c:val>
          <c:smooth val="0"/>
          <c:extLst>
            <c:ext xmlns:c16="http://schemas.microsoft.com/office/drawing/2014/chart" uri="{C3380CC4-5D6E-409C-BE32-E72D297353CC}">
              <c16:uniqueId val="{00000008-D8E5-4F1F-A4E0-3FAA41C35DAA}"/>
            </c:ext>
          </c:extLst>
        </c:ser>
        <c:ser>
          <c:idx val="4"/>
          <c:order val="8"/>
          <c:tx>
            <c:v>EOT (M=200)</c:v>
          </c:tx>
          <c:spPr>
            <a:ln w="25400" cap="sq">
              <a:solidFill>
                <a:schemeClr val="accent6"/>
              </a:solidFill>
              <a:prstDash val="sysDash"/>
              <a:round/>
            </a:ln>
            <a:effectLst/>
          </c:spPr>
          <c:marker>
            <c:symbol val="x"/>
            <c:size val="5"/>
            <c:spPr>
              <a:noFill/>
              <a:ln w="9525">
                <a:solidFill>
                  <a:schemeClr val="accent6"/>
                </a:solidFill>
              </a:ln>
              <a:effectLst/>
            </c:spPr>
          </c:marker>
          <c:cat>
            <c:numRef>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f>'Spread &amp; discr.'!$N$17:$N$24</c:f>
              <c:numCache>
                <c:formatCode>General</c:formatCode>
                <c:ptCount val="8"/>
                <c:pt idx="0">
                  <c:v>0.34068105198749998</c:v>
                </c:pt>
                <c:pt idx="1">
                  <c:v>0.32739661530612102</c:v>
                </c:pt>
                <c:pt idx="2">
                  <c:v>0.31414744916906001</c:v>
                </c:pt>
                <c:pt idx="3">
                  <c:v>0.30977367107225701</c:v>
                </c:pt>
                <c:pt idx="4">
                  <c:v>0.30349732808601299</c:v>
                </c:pt>
                <c:pt idx="5">
                  <c:v>0.30055347189072801</c:v>
                </c:pt>
                <c:pt idx="6">
                  <c:v>0.30021936345494599</c:v>
                </c:pt>
                <c:pt idx="7">
                  <c:v>0.29692286416225799</c:v>
                </c:pt>
              </c:numCache>
            </c:numRef>
          </c:val>
          <c:smooth val="0"/>
          <c:extLst>
            <c:ext xmlns:c16="http://schemas.microsoft.com/office/drawing/2014/chart" uri="{C3380CC4-5D6E-409C-BE32-E72D297353CC}">
              <c16:uniqueId val="{00000009-D8E5-4F1F-A4E0-3FAA41C35DAA}"/>
            </c:ext>
          </c:extLst>
        </c:ser>
        <c:ser>
          <c:idx val="10"/>
          <c:order val="10"/>
          <c:tx>
            <c:v>'Full' Sob. wind.</c:v>
          </c:tx>
          <c:spPr>
            <a:ln w="22225" cap="rnd">
              <a:solidFill>
                <a:srgbClr val="7030A0"/>
              </a:solidFill>
              <a:prstDash val="dash"/>
              <a:round/>
            </a:ln>
            <a:effectLst/>
          </c:spPr>
          <c:marker>
            <c:symbol val="none"/>
          </c:marker>
          <c:val>
            <c:numRef>
              <c:f>'Spread &amp; discr.'!$V$17:$V$24</c:f>
              <c:numCache>
                <c:formatCode>General</c:formatCode>
                <c:ptCount val="8"/>
                <c:pt idx="0">
                  <c:v>0.162004219966326</c:v>
                </c:pt>
                <c:pt idx="1">
                  <c:v>0.16857414171684201</c:v>
                </c:pt>
                <c:pt idx="2">
                  <c:v>0.16918487529818399</c:v>
                </c:pt>
                <c:pt idx="3">
                  <c:v>0.16955870984589999</c:v>
                </c:pt>
                <c:pt idx="4">
                  <c:v>0.170797239942412</c:v>
                </c:pt>
                <c:pt idx="5">
                  <c:v>0.169020997520924</c:v>
                </c:pt>
                <c:pt idx="6">
                  <c:v>0.16959550399697901</c:v>
                </c:pt>
                <c:pt idx="7">
                  <c:v>0.17010722095272801</c:v>
                </c:pt>
              </c:numCache>
            </c:numRef>
          </c:val>
          <c:smooth val="0"/>
          <c:extLst>
            <c:ext xmlns:c16="http://schemas.microsoft.com/office/drawing/2014/chart" uri="{C3380CC4-5D6E-409C-BE32-E72D297353CC}">
              <c16:uniqueId val="{00000001-B551-4406-BDA7-057FC4A160E4}"/>
            </c:ext>
          </c:extLst>
        </c:ser>
        <c:dLbls>
          <c:showLegendKey val="0"/>
          <c:showVal val="0"/>
          <c:showCatName val="0"/>
          <c:showSerName val="0"/>
          <c:showPercent val="0"/>
          <c:showBubbleSize val="0"/>
        </c:dLbls>
        <c:marker val="1"/>
        <c:smooth val="0"/>
        <c:axId val="877465808"/>
        <c:axId val="552923968"/>
      </c:lineChart>
      <c:catAx>
        <c:axId val="692474176"/>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number</a:t>
                </a:r>
                <a:r>
                  <a:rPr lang="en-GB" sz="1400" baseline="0"/>
                  <a:t> of input parameters</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876510224"/>
        <c:crosses val="autoZero"/>
        <c:auto val="1"/>
        <c:lblAlgn val="ctr"/>
        <c:lblOffset val="100"/>
        <c:noMultiLvlLbl val="0"/>
      </c:catAx>
      <c:valAx>
        <c:axId val="876510224"/>
        <c:scaling>
          <c:orientation val="minMax"/>
          <c:max val="4.5"/>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b="0" i="0" kern="1200" baseline="0">
                    <a:solidFill>
                      <a:srgbClr val="595959"/>
                    </a:solidFill>
                    <a:effectLst/>
                  </a:rPr>
                  <a:t>Scaled W</a:t>
                </a:r>
                <a:r>
                  <a:rPr lang="en-GB" sz="1400" b="0" i="0" kern="1200" spc="-700" baseline="-25000">
                    <a:solidFill>
                      <a:srgbClr val="595959"/>
                    </a:solidFill>
                    <a:effectLst/>
                  </a:rPr>
                  <a:t>2</a:t>
                </a:r>
                <a:r>
                  <a:rPr lang="en-GB" sz="1400" b="0" i="0" kern="1200" baseline="30000">
                    <a:solidFill>
                      <a:srgbClr val="595959"/>
                    </a:solidFill>
                    <a:effectLst/>
                  </a:rPr>
                  <a:t>2</a:t>
                </a:r>
                <a:r>
                  <a:rPr lang="en-GB" sz="1400" b="0" i="0" kern="1200" baseline="0">
                    <a:solidFill>
                      <a:srgbClr val="595959"/>
                    </a:solidFill>
                    <a:effectLst/>
                  </a:rPr>
                  <a:t> (solid)</a:t>
                </a:r>
                <a:endParaRPr lang="en-NL" sz="1400">
                  <a:effectLst/>
                </a:endParaRP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692474176"/>
        <c:crosses val="autoZero"/>
        <c:crossBetween val="between"/>
      </c:valAx>
      <c:valAx>
        <c:axId val="552923968"/>
        <c:scaling>
          <c:orientation val="minMax"/>
        </c:scaling>
        <c:delete val="0"/>
        <c:axPos val="r"/>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b="0" i="0" kern="1200" baseline="0">
                    <a:solidFill>
                      <a:srgbClr val="595959"/>
                    </a:solidFill>
                    <a:effectLst/>
                  </a:rPr>
                  <a:t>Scaled spread (dotted)</a:t>
                </a:r>
                <a:endParaRPr lang="en-NL" sz="1400">
                  <a:effectLst/>
                </a:endParaRP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877465808"/>
        <c:crosses val="max"/>
        <c:crossBetween val="between"/>
      </c:valAx>
      <c:catAx>
        <c:axId val="877465808"/>
        <c:scaling>
          <c:orientation val="minMax"/>
        </c:scaling>
        <c:delete val="1"/>
        <c:axPos val="b"/>
        <c:numFmt formatCode="General" sourceLinked="1"/>
        <c:majorTickMark val="out"/>
        <c:minorTickMark val="none"/>
        <c:tickLblPos val="nextTo"/>
        <c:crossAx val="55292396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5"/>
          <c:order val="5"/>
          <c:tx>
            <c:v>'Full' Sob. rad.</c:v>
          </c:tx>
          <c:spPr>
            <a:ln w="25400" cap="rnd">
              <a:solidFill>
                <a:schemeClr val="accent1"/>
              </a:solidFill>
              <a:round/>
            </a:ln>
            <a:effectLst/>
          </c:spPr>
          <c:marker>
            <c:symbol val="circle"/>
            <c:size val="5"/>
            <c:spPr>
              <a:solidFill>
                <a:schemeClr val="accent1"/>
              </a:solidFill>
              <a:ln w="9525">
                <a:solidFill>
                  <a:schemeClr val="accent1"/>
                </a:solidFill>
              </a:ln>
              <a:effectLst/>
            </c:spPr>
          </c:marker>
          <c:cat>
            <c:numRef>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f>'Spread &amp; discr.'!$AH$50:$AH$57</c:f>
              <c:numCache>
                <c:formatCode>0.000</c:formatCode>
                <c:ptCount val="8"/>
                <c:pt idx="0">
                  <c:v>0.40930229849879102</c:v>
                </c:pt>
                <c:pt idx="1">
                  <c:v>0.644151999972988</c:v>
                </c:pt>
                <c:pt idx="2">
                  <c:v>0.76565590576079001</c:v>
                </c:pt>
                <c:pt idx="3">
                  <c:v>0.79154016971540397</c:v>
                </c:pt>
                <c:pt idx="4">
                  <c:v>0.79054842696578997</c:v>
                </c:pt>
                <c:pt idx="5">
                  <c:v>0.79534862124038497</c:v>
                </c:pt>
                <c:pt idx="6">
                  <c:v>0.78823719344159304</c:v>
                </c:pt>
                <c:pt idx="7">
                  <c:v>0.78744256207985297</c:v>
                </c:pt>
              </c:numCache>
            </c:numRef>
          </c:val>
          <c:smooth val="0"/>
          <c:extLst>
            <c:ext xmlns:c16="http://schemas.microsoft.com/office/drawing/2014/chart" uri="{C3380CC4-5D6E-409C-BE32-E72D297353CC}">
              <c16:uniqueId val="{00000000-4755-4DE3-B4BC-3AB44DFE4D10}"/>
            </c:ext>
          </c:extLst>
        </c:ser>
        <c:ser>
          <c:idx val="6"/>
          <c:order val="6"/>
          <c:tx>
            <c:v>'Partial' Sob. rad.</c:v>
          </c:tx>
          <c:spPr>
            <a:ln w="25400" cap="rnd">
              <a:solidFill>
                <a:schemeClr val="accent2"/>
              </a:solidFill>
              <a:round/>
            </a:ln>
            <a:effectLst/>
          </c:spPr>
          <c:marker>
            <c:symbol val="triangle"/>
            <c:size val="5"/>
            <c:spPr>
              <a:solidFill>
                <a:schemeClr val="accent2"/>
              </a:solidFill>
              <a:ln w="9525">
                <a:solidFill>
                  <a:schemeClr val="accent2"/>
                </a:solidFill>
              </a:ln>
              <a:effectLst/>
            </c:spPr>
          </c:marker>
          <c:cat>
            <c:numRef>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f>'Spread &amp; discr.'!$AI$50:$AI$57</c:f>
              <c:numCache>
                <c:formatCode>0.000</c:formatCode>
                <c:ptCount val="8"/>
                <c:pt idx="0">
                  <c:v>1.27481184874611</c:v>
                </c:pt>
                <c:pt idx="1">
                  <c:v>1.0579773737376901</c:v>
                </c:pt>
                <c:pt idx="2">
                  <c:v>0.85755414386238105</c:v>
                </c:pt>
                <c:pt idx="3">
                  <c:v>0.77729792805935505</c:v>
                </c:pt>
                <c:pt idx="4">
                  <c:v>0.73805840601788897</c:v>
                </c:pt>
                <c:pt idx="5">
                  <c:v>0.73155211253332397</c:v>
                </c:pt>
                <c:pt idx="6">
                  <c:v>0.72991375699331396</c:v>
                </c:pt>
                <c:pt idx="7">
                  <c:v>0.72914433286582003</c:v>
                </c:pt>
              </c:numCache>
            </c:numRef>
          </c:val>
          <c:smooth val="0"/>
          <c:extLst>
            <c:ext xmlns:c16="http://schemas.microsoft.com/office/drawing/2014/chart" uri="{C3380CC4-5D6E-409C-BE32-E72D297353CC}">
              <c16:uniqueId val="{00000001-4755-4DE3-B4BC-3AB44DFE4D10}"/>
            </c:ext>
          </c:extLst>
        </c:ser>
        <c:ser>
          <c:idx val="7"/>
          <c:order val="7"/>
          <c:tx>
            <c:v>'Full' Rd rad.</c:v>
          </c:tx>
          <c:spPr>
            <a:ln w="25400" cap="rnd">
              <a:solidFill>
                <a:schemeClr val="accent3"/>
              </a:solidFill>
              <a:round/>
            </a:ln>
            <a:effectLst/>
          </c:spPr>
          <c:marker>
            <c:symbol val="square"/>
            <c:size val="5"/>
            <c:spPr>
              <a:solidFill>
                <a:schemeClr val="accent3"/>
              </a:solidFill>
              <a:ln w="9525">
                <a:solidFill>
                  <a:schemeClr val="accent3"/>
                </a:solidFill>
              </a:ln>
              <a:effectLst/>
            </c:spPr>
          </c:marker>
          <c:cat>
            <c:numRef>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f>'Spread &amp; discr.'!$AJ$50:$AJ$57</c:f>
              <c:numCache>
                <c:formatCode>0.000</c:formatCode>
                <c:ptCount val="8"/>
                <c:pt idx="0">
                  <c:v>0.49279386174912998</c:v>
                </c:pt>
                <c:pt idx="1">
                  <c:v>0.69738668115161195</c:v>
                </c:pt>
                <c:pt idx="2">
                  <c:v>0.78133351498384296</c:v>
                </c:pt>
                <c:pt idx="3">
                  <c:v>0.79858241800433405</c:v>
                </c:pt>
                <c:pt idx="4">
                  <c:v>0.80176977631118795</c:v>
                </c:pt>
                <c:pt idx="5">
                  <c:v>0.80134438051139001</c:v>
                </c:pt>
                <c:pt idx="6">
                  <c:v>0.80093764683901802</c:v>
                </c:pt>
                <c:pt idx="7">
                  <c:v>0.80066084958300598</c:v>
                </c:pt>
              </c:numCache>
            </c:numRef>
          </c:val>
          <c:smooth val="0"/>
          <c:extLst>
            <c:ext xmlns:c16="http://schemas.microsoft.com/office/drawing/2014/chart" uri="{C3380CC4-5D6E-409C-BE32-E72D297353CC}">
              <c16:uniqueId val="{00000002-4755-4DE3-B4BC-3AB44DFE4D10}"/>
            </c:ext>
          </c:extLst>
        </c:ser>
        <c:ser>
          <c:idx val="8"/>
          <c:order val="8"/>
          <c:tx>
            <c:v>'Partial' Rd rad.</c:v>
          </c:tx>
          <c:spPr>
            <a:ln w="25400" cap="rnd">
              <a:solidFill>
                <a:schemeClr val="accent4"/>
              </a:solidFill>
              <a:round/>
            </a:ln>
            <a:effectLst/>
          </c:spPr>
          <c:marker>
            <c:symbol val="diamond"/>
            <c:size val="5"/>
            <c:spPr>
              <a:solidFill>
                <a:schemeClr val="accent4"/>
              </a:solidFill>
              <a:ln w="9525">
                <a:solidFill>
                  <a:schemeClr val="accent4"/>
                </a:solidFill>
              </a:ln>
              <a:effectLst/>
            </c:spPr>
          </c:marker>
          <c:cat>
            <c:numRef>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f>'Spread &amp; discr.'!$AK$50:$AK$57</c:f>
              <c:numCache>
                <c:formatCode>0.000</c:formatCode>
                <c:ptCount val="8"/>
                <c:pt idx="0">
                  <c:v>1.6752078412904201</c:v>
                </c:pt>
                <c:pt idx="1">
                  <c:v>1.1666721217032801</c:v>
                </c:pt>
                <c:pt idx="2">
                  <c:v>0.89830852571643205</c:v>
                </c:pt>
                <c:pt idx="3">
                  <c:v>0.78448936012437998</c:v>
                </c:pt>
                <c:pt idx="4">
                  <c:v>0.73834097608823801</c:v>
                </c:pt>
                <c:pt idx="5">
                  <c:v>0.73158250463528995</c:v>
                </c:pt>
                <c:pt idx="6">
                  <c:v>0.72989802183670505</c:v>
                </c:pt>
                <c:pt idx="7">
                  <c:v>0.72913945389119394</c:v>
                </c:pt>
              </c:numCache>
            </c:numRef>
          </c:val>
          <c:smooth val="0"/>
          <c:extLst>
            <c:ext xmlns:c16="http://schemas.microsoft.com/office/drawing/2014/chart" uri="{C3380CC4-5D6E-409C-BE32-E72D297353CC}">
              <c16:uniqueId val="{00000003-4755-4DE3-B4BC-3AB44DFE4D10}"/>
            </c:ext>
          </c:extLst>
        </c:ser>
        <c:ser>
          <c:idx val="9"/>
          <c:order val="9"/>
          <c:tx>
            <c:v>EOT (M=200)</c:v>
          </c:tx>
          <c:spPr>
            <a:ln w="25400" cap="rnd">
              <a:solidFill>
                <a:schemeClr val="accent6"/>
              </a:solidFill>
              <a:round/>
            </a:ln>
            <a:effectLst/>
          </c:spPr>
          <c:marker>
            <c:symbol val="x"/>
            <c:size val="5"/>
            <c:spPr>
              <a:noFill/>
              <a:ln w="9525">
                <a:solidFill>
                  <a:schemeClr val="accent6"/>
                </a:solidFill>
              </a:ln>
              <a:effectLst/>
            </c:spPr>
          </c:marker>
          <c:cat>
            <c:numRef>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f>'Spread &amp; discr.'!$AD$50:$AD$57</c:f>
              <c:numCache>
                <c:formatCode>General</c:formatCode>
                <c:ptCount val="8"/>
                <c:pt idx="0">
                  <c:v>2.3309051140492301</c:v>
                </c:pt>
                <c:pt idx="1">
                  <c:v>1.1099607018069699</c:v>
                </c:pt>
                <c:pt idx="2">
                  <c:v>0.55376086602584196</c:v>
                </c:pt>
                <c:pt idx="3">
                  <c:v>0.294672086727502</c:v>
                </c:pt>
                <c:pt idx="4">
                  <c:v>0.15916355526016099</c:v>
                </c:pt>
                <c:pt idx="5">
                  <c:v>0.11696225451338201</c:v>
                </c:pt>
                <c:pt idx="6">
                  <c:v>9.4397569369940801E-2</c:v>
                </c:pt>
                <c:pt idx="7">
                  <c:v>7.9382973365174803E-2</c:v>
                </c:pt>
              </c:numCache>
            </c:numRef>
          </c:val>
          <c:smooth val="0"/>
          <c:extLst>
            <c:ext xmlns:c16="http://schemas.microsoft.com/office/drawing/2014/chart" uri="{C3380CC4-5D6E-409C-BE32-E72D297353CC}">
              <c16:uniqueId val="{00000004-4755-4DE3-B4BC-3AB44DFE4D10}"/>
            </c:ext>
          </c:extLst>
        </c:ser>
        <c:ser>
          <c:idx val="11"/>
          <c:order val="11"/>
          <c:tx>
            <c:v>'Full' Sob. wind.</c:v>
          </c:tx>
          <c:spPr>
            <a:ln w="22225" cap="rnd">
              <a:solidFill>
                <a:srgbClr val="7030A0"/>
              </a:solidFill>
              <a:round/>
            </a:ln>
            <a:effectLst/>
          </c:spPr>
          <c:marker>
            <c:symbol val="none"/>
          </c:marker>
          <c:val>
            <c:numRef>
              <c:f>'Spread &amp; discr.'!$AL$50:$AL$57</c:f>
              <c:numCache>
                <c:formatCode>0.000</c:formatCode>
                <c:ptCount val="8"/>
                <c:pt idx="0">
                  <c:v>0.28061323166895003</c:v>
                </c:pt>
                <c:pt idx="1">
                  <c:v>0.36507700147883498</c:v>
                </c:pt>
                <c:pt idx="2">
                  <c:v>0.32838192322347098</c:v>
                </c:pt>
                <c:pt idx="3">
                  <c:v>0.27027731195429799</c:v>
                </c:pt>
                <c:pt idx="4">
                  <c:v>0.19379088042200801</c:v>
                </c:pt>
                <c:pt idx="5">
                  <c:v>0.15652670045150099</c:v>
                </c:pt>
                <c:pt idx="6">
                  <c:v>0.122229974564163</c:v>
                </c:pt>
                <c:pt idx="7">
                  <c:v>0.103548892932691</c:v>
                </c:pt>
              </c:numCache>
            </c:numRef>
          </c:val>
          <c:smooth val="0"/>
          <c:extLst>
            <c:ext xmlns:c16="http://schemas.microsoft.com/office/drawing/2014/chart" uri="{C3380CC4-5D6E-409C-BE32-E72D297353CC}">
              <c16:uniqueId val="{00000002-D7B8-44D6-AB5D-EE5A2AF5BB22}"/>
            </c:ext>
          </c:extLst>
        </c:ser>
        <c:dLbls>
          <c:showLegendKey val="0"/>
          <c:showVal val="0"/>
          <c:showCatName val="0"/>
          <c:showSerName val="0"/>
          <c:showPercent val="0"/>
          <c:showBubbleSize val="0"/>
        </c:dLbls>
        <c:marker val="1"/>
        <c:smooth val="0"/>
        <c:axId val="692474176"/>
        <c:axId val="876510224"/>
      </c:lineChart>
      <c:lineChart>
        <c:grouping val="standard"/>
        <c:varyColors val="0"/>
        <c:ser>
          <c:idx val="0"/>
          <c:order val="0"/>
          <c:tx>
            <c:v>'Full' Sob. rad.</c:v>
          </c:tx>
          <c:spPr>
            <a:ln w="25400" cap="sq">
              <a:solidFill>
                <a:schemeClr val="accent1"/>
              </a:solidFill>
              <a:prstDash val="sysDash"/>
              <a:round/>
            </a:ln>
            <a:effectLst/>
          </c:spPr>
          <c:marker>
            <c:symbol val="circle"/>
            <c:size val="5"/>
            <c:spPr>
              <a:solidFill>
                <a:schemeClr val="accent1"/>
              </a:solidFill>
              <a:ln w="9525">
                <a:solidFill>
                  <a:schemeClr val="accent1"/>
                </a:solidFill>
              </a:ln>
              <a:effectLst/>
            </c:spPr>
          </c:marker>
          <c:cat>
            <c:numRef>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f>'Spread &amp; discr.'!$R$50:$R$57</c:f>
              <c:numCache>
                <c:formatCode>General</c:formatCode>
                <c:ptCount val="8"/>
                <c:pt idx="0">
                  <c:v>0.18063588996035701</c:v>
                </c:pt>
                <c:pt idx="1">
                  <c:v>0.18343080658237701</c:v>
                </c:pt>
                <c:pt idx="2">
                  <c:v>0.183540061905411</c:v>
                </c:pt>
                <c:pt idx="3">
                  <c:v>0.182551634203477</c:v>
                </c:pt>
                <c:pt idx="4">
                  <c:v>0.182870779249938</c:v>
                </c:pt>
                <c:pt idx="5">
                  <c:v>0.18225692645219899</c:v>
                </c:pt>
                <c:pt idx="6">
                  <c:v>0.18211130277638199</c:v>
                </c:pt>
                <c:pt idx="7">
                  <c:v>0.18203745824110101</c:v>
                </c:pt>
              </c:numCache>
            </c:numRef>
          </c:val>
          <c:smooth val="0"/>
          <c:extLst>
            <c:ext xmlns:c16="http://schemas.microsoft.com/office/drawing/2014/chart" uri="{C3380CC4-5D6E-409C-BE32-E72D297353CC}">
              <c16:uniqueId val="{00000005-4755-4DE3-B4BC-3AB44DFE4D10}"/>
            </c:ext>
          </c:extLst>
        </c:ser>
        <c:ser>
          <c:idx val="1"/>
          <c:order val="1"/>
          <c:tx>
            <c:v>'Partial' Sob. rad.</c:v>
          </c:tx>
          <c:spPr>
            <a:ln w="25400" cap="sq">
              <a:solidFill>
                <a:schemeClr val="accent2"/>
              </a:solidFill>
              <a:prstDash val="sysDash"/>
              <a:round/>
            </a:ln>
            <a:effectLst/>
          </c:spPr>
          <c:marker>
            <c:symbol val="triangle"/>
            <c:size val="5"/>
            <c:spPr>
              <a:solidFill>
                <a:schemeClr val="accent2"/>
              </a:solidFill>
              <a:ln w="9525">
                <a:solidFill>
                  <a:schemeClr val="accent2"/>
                </a:solidFill>
              </a:ln>
              <a:effectLst/>
            </c:spPr>
          </c:marker>
          <c:cat>
            <c:numRef>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f>'Spread &amp; discr.'!$S$50:$S$57</c:f>
              <c:numCache>
                <c:formatCode>General</c:formatCode>
                <c:ptCount val="8"/>
                <c:pt idx="0">
                  <c:v>0.291907574973719</c:v>
                </c:pt>
                <c:pt idx="1">
                  <c:v>0.30000212521373198</c:v>
                </c:pt>
                <c:pt idx="2">
                  <c:v>0.30292055682771601</c:v>
                </c:pt>
                <c:pt idx="3">
                  <c:v>0.303981767843851</c:v>
                </c:pt>
                <c:pt idx="4">
                  <c:v>0.304758239285155</c:v>
                </c:pt>
                <c:pt idx="5">
                  <c:v>0.305129641781962</c:v>
                </c:pt>
                <c:pt idx="6">
                  <c:v>0.30534698167921498</c:v>
                </c:pt>
                <c:pt idx="7">
                  <c:v>0.305489484413557</c:v>
                </c:pt>
              </c:numCache>
            </c:numRef>
          </c:val>
          <c:smooth val="0"/>
          <c:extLst>
            <c:ext xmlns:c16="http://schemas.microsoft.com/office/drawing/2014/chart" uri="{C3380CC4-5D6E-409C-BE32-E72D297353CC}">
              <c16:uniqueId val="{00000006-4755-4DE3-B4BC-3AB44DFE4D10}"/>
            </c:ext>
          </c:extLst>
        </c:ser>
        <c:ser>
          <c:idx val="2"/>
          <c:order val="2"/>
          <c:tx>
            <c:v>'Full' Rd rad.</c:v>
          </c:tx>
          <c:spPr>
            <a:ln w="25400" cap="sq">
              <a:solidFill>
                <a:schemeClr val="accent3"/>
              </a:solidFill>
              <a:prstDash val="sysDash"/>
              <a:round/>
            </a:ln>
            <a:effectLst/>
          </c:spPr>
          <c:marker>
            <c:symbol val="square"/>
            <c:size val="5"/>
            <c:spPr>
              <a:solidFill>
                <a:schemeClr val="accent3"/>
              </a:solidFill>
              <a:ln w="9525">
                <a:solidFill>
                  <a:schemeClr val="accent3"/>
                </a:solidFill>
              </a:ln>
              <a:effectLst/>
            </c:spPr>
          </c:marker>
          <c:cat>
            <c:numRef>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f>'Spread &amp; discr.'!$T$50:$T$57</c:f>
              <c:numCache>
                <c:formatCode>General</c:formatCode>
                <c:ptCount val="8"/>
                <c:pt idx="0">
                  <c:v>0.179780366252212</c:v>
                </c:pt>
                <c:pt idx="1">
                  <c:v>0.17710782503343001</c:v>
                </c:pt>
                <c:pt idx="2">
                  <c:v>0.17466012326090499</c:v>
                </c:pt>
                <c:pt idx="3">
                  <c:v>0.17404163296816</c:v>
                </c:pt>
                <c:pt idx="4">
                  <c:v>0.17255886934668699</c:v>
                </c:pt>
                <c:pt idx="5">
                  <c:v>0.17249954922497299</c:v>
                </c:pt>
                <c:pt idx="6">
                  <c:v>0.172092355868908</c:v>
                </c:pt>
                <c:pt idx="7">
                  <c:v>0.17199504083093001</c:v>
                </c:pt>
              </c:numCache>
            </c:numRef>
          </c:val>
          <c:smooth val="0"/>
          <c:extLst>
            <c:ext xmlns:c16="http://schemas.microsoft.com/office/drawing/2014/chart" uri="{C3380CC4-5D6E-409C-BE32-E72D297353CC}">
              <c16:uniqueId val="{00000007-4755-4DE3-B4BC-3AB44DFE4D10}"/>
            </c:ext>
          </c:extLst>
        </c:ser>
        <c:ser>
          <c:idx val="3"/>
          <c:order val="3"/>
          <c:tx>
            <c:v>'Partial' Rd rad.</c:v>
          </c:tx>
          <c:spPr>
            <a:ln w="25400" cap="sq">
              <a:solidFill>
                <a:schemeClr val="accent4"/>
              </a:solidFill>
              <a:prstDash val="sysDash"/>
              <a:round/>
            </a:ln>
            <a:effectLst/>
          </c:spPr>
          <c:marker>
            <c:symbol val="diamond"/>
            <c:size val="5"/>
            <c:spPr>
              <a:solidFill>
                <a:schemeClr val="accent4"/>
              </a:solidFill>
              <a:ln w="9525">
                <a:solidFill>
                  <a:schemeClr val="accent4"/>
                </a:solidFill>
              </a:ln>
              <a:effectLst/>
            </c:spPr>
          </c:marker>
          <c:cat>
            <c:numRef>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f>'Spread &amp; discr.'!$U$50:$U$57</c:f>
              <c:numCache>
                <c:formatCode>General</c:formatCode>
                <c:ptCount val="8"/>
                <c:pt idx="0">
                  <c:v>0.3084695435591</c:v>
                </c:pt>
                <c:pt idx="1">
                  <c:v>0.29940304616757202</c:v>
                </c:pt>
                <c:pt idx="2">
                  <c:v>0.29551841456469302</c:v>
                </c:pt>
                <c:pt idx="3">
                  <c:v>0.29325840399676001</c:v>
                </c:pt>
                <c:pt idx="4">
                  <c:v>0.29101902412213498</c:v>
                </c:pt>
                <c:pt idx="5">
                  <c:v>0.29262244299384499</c:v>
                </c:pt>
                <c:pt idx="6">
                  <c:v>0.29107189850300003</c:v>
                </c:pt>
                <c:pt idx="7">
                  <c:v>0.29077322279762902</c:v>
                </c:pt>
              </c:numCache>
            </c:numRef>
          </c:val>
          <c:smooth val="0"/>
          <c:extLst>
            <c:ext xmlns:c16="http://schemas.microsoft.com/office/drawing/2014/chart" uri="{C3380CC4-5D6E-409C-BE32-E72D297353CC}">
              <c16:uniqueId val="{00000008-4755-4DE3-B4BC-3AB44DFE4D10}"/>
            </c:ext>
          </c:extLst>
        </c:ser>
        <c:ser>
          <c:idx val="4"/>
          <c:order val="4"/>
          <c:tx>
            <c:v>EOT (M=200)</c:v>
          </c:tx>
          <c:spPr>
            <a:ln w="25400" cap="sq">
              <a:solidFill>
                <a:schemeClr val="accent6"/>
              </a:solidFill>
              <a:prstDash val="sysDash"/>
              <a:round/>
            </a:ln>
            <a:effectLst/>
          </c:spPr>
          <c:marker>
            <c:symbol val="x"/>
            <c:size val="5"/>
            <c:spPr>
              <a:noFill/>
              <a:ln w="9525">
                <a:solidFill>
                  <a:schemeClr val="accent6"/>
                </a:solidFill>
              </a:ln>
              <a:effectLst/>
            </c:spPr>
          </c:marker>
          <c:cat>
            <c:numRef>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f>'Spread &amp; discr.'!$N$50:$N$57</c:f>
              <c:numCache>
                <c:formatCode>General</c:formatCode>
                <c:ptCount val="8"/>
                <c:pt idx="0">
                  <c:v>0.35162467736180397</c:v>
                </c:pt>
                <c:pt idx="1">
                  <c:v>0.33076232681244799</c:v>
                </c:pt>
                <c:pt idx="2">
                  <c:v>0.33117019916901003</c:v>
                </c:pt>
                <c:pt idx="3">
                  <c:v>0.32462951582618699</c:v>
                </c:pt>
                <c:pt idx="4">
                  <c:v>0.31215297605473702</c:v>
                </c:pt>
                <c:pt idx="5">
                  <c:v>0.30866206790532502</c:v>
                </c:pt>
                <c:pt idx="6">
                  <c:v>0.305216690286851</c:v>
                </c:pt>
                <c:pt idx="7">
                  <c:v>0.30257052606525098</c:v>
                </c:pt>
              </c:numCache>
            </c:numRef>
          </c:val>
          <c:smooth val="0"/>
          <c:extLst>
            <c:ext xmlns:c16="http://schemas.microsoft.com/office/drawing/2014/chart" uri="{C3380CC4-5D6E-409C-BE32-E72D297353CC}">
              <c16:uniqueId val="{00000009-4755-4DE3-B4BC-3AB44DFE4D10}"/>
            </c:ext>
          </c:extLst>
        </c:ser>
        <c:ser>
          <c:idx val="10"/>
          <c:order val="10"/>
          <c:tx>
            <c:v>'Full' Sob. wind.</c:v>
          </c:tx>
          <c:spPr>
            <a:ln w="22225" cap="rnd">
              <a:solidFill>
                <a:srgbClr val="7030A0"/>
              </a:solidFill>
              <a:prstDash val="dash"/>
              <a:round/>
            </a:ln>
            <a:effectLst/>
          </c:spPr>
          <c:marker>
            <c:symbol val="none"/>
          </c:marker>
          <c:val>
            <c:numRef>
              <c:f>'Spread &amp; discr.'!$V$50:$V$57</c:f>
              <c:numCache>
                <c:formatCode>General</c:formatCode>
                <c:ptCount val="8"/>
                <c:pt idx="0">
                  <c:v>0.17127589820410299</c:v>
                </c:pt>
                <c:pt idx="1">
                  <c:v>0.173364317477226</c:v>
                </c:pt>
                <c:pt idx="2">
                  <c:v>0.175190139800383</c:v>
                </c:pt>
                <c:pt idx="3">
                  <c:v>0.17364296381272801</c:v>
                </c:pt>
                <c:pt idx="4">
                  <c:v>0.17416912690670999</c:v>
                </c:pt>
                <c:pt idx="5">
                  <c:v>0.17376869609675499</c:v>
                </c:pt>
                <c:pt idx="6">
                  <c:v>0.17344378328180601</c:v>
                </c:pt>
                <c:pt idx="7">
                  <c:v>0.17349013099348701</c:v>
                </c:pt>
              </c:numCache>
            </c:numRef>
          </c:val>
          <c:smooth val="0"/>
          <c:extLst>
            <c:ext xmlns:c16="http://schemas.microsoft.com/office/drawing/2014/chart" uri="{C3380CC4-5D6E-409C-BE32-E72D297353CC}">
              <c16:uniqueId val="{00000001-D7B8-44D6-AB5D-EE5A2AF5BB22}"/>
            </c:ext>
          </c:extLst>
        </c:ser>
        <c:dLbls>
          <c:showLegendKey val="0"/>
          <c:showVal val="0"/>
          <c:showCatName val="0"/>
          <c:showSerName val="0"/>
          <c:showPercent val="0"/>
          <c:showBubbleSize val="0"/>
        </c:dLbls>
        <c:marker val="1"/>
        <c:smooth val="0"/>
        <c:axId val="877465808"/>
        <c:axId val="552923968"/>
      </c:lineChart>
      <c:catAx>
        <c:axId val="692474176"/>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number</a:t>
                </a:r>
                <a:r>
                  <a:rPr lang="en-GB" sz="1400" baseline="0"/>
                  <a:t> of input parameters</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876510224"/>
        <c:crosses val="autoZero"/>
        <c:auto val="1"/>
        <c:lblAlgn val="ctr"/>
        <c:lblOffset val="100"/>
        <c:noMultiLvlLbl val="0"/>
      </c:catAx>
      <c:valAx>
        <c:axId val="876510224"/>
        <c:scaling>
          <c:orientation val="minMax"/>
          <c:max val="4.5"/>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b="0" i="0" kern="1200" baseline="0">
                    <a:solidFill>
                      <a:srgbClr val="595959"/>
                    </a:solidFill>
                    <a:effectLst/>
                  </a:rPr>
                  <a:t>Scaled W</a:t>
                </a:r>
                <a:r>
                  <a:rPr lang="en-GB" sz="1400" b="0" i="0" kern="1200" spc="-700" baseline="-25000">
                    <a:solidFill>
                      <a:srgbClr val="595959"/>
                    </a:solidFill>
                    <a:effectLst/>
                  </a:rPr>
                  <a:t>2</a:t>
                </a:r>
                <a:r>
                  <a:rPr lang="en-GB" sz="1400" b="0" i="0" kern="1200" baseline="30000">
                    <a:solidFill>
                      <a:srgbClr val="595959"/>
                    </a:solidFill>
                    <a:effectLst/>
                  </a:rPr>
                  <a:t>2</a:t>
                </a:r>
                <a:r>
                  <a:rPr lang="en-GB" sz="1400" b="0" i="0" kern="1200" baseline="0">
                    <a:solidFill>
                      <a:srgbClr val="595959"/>
                    </a:solidFill>
                    <a:effectLst/>
                  </a:rPr>
                  <a:t> (solid)</a:t>
                </a:r>
                <a:endParaRPr lang="en-NL" sz="1400">
                  <a:effectLst/>
                </a:endParaRP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692474176"/>
        <c:crosses val="autoZero"/>
        <c:crossBetween val="between"/>
      </c:valAx>
      <c:valAx>
        <c:axId val="552923968"/>
        <c:scaling>
          <c:orientation val="minMax"/>
        </c:scaling>
        <c:delete val="0"/>
        <c:axPos val="r"/>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b="0" i="0" kern="1200" baseline="0">
                    <a:solidFill>
                      <a:srgbClr val="595959"/>
                    </a:solidFill>
                    <a:effectLst/>
                  </a:rPr>
                  <a:t>Scaled spread (dotted)</a:t>
                </a:r>
                <a:endParaRPr lang="en-NL" sz="1400">
                  <a:effectLst/>
                </a:endParaRP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877465808"/>
        <c:crosses val="max"/>
        <c:crossBetween val="between"/>
      </c:valAx>
      <c:catAx>
        <c:axId val="877465808"/>
        <c:scaling>
          <c:orientation val="minMax"/>
        </c:scaling>
        <c:delete val="1"/>
        <c:axPos val="b"/>
        <c:numFmt formatCode="General" sourceLinked="1"/>
        <c:majorTickMark val="out"/>
        <c:minorTickMark val="none"/>
        <c:tickLblPos val="nextTo"/>
        <c:crossAx val="55292396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orientation="portrait"/>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5"/>
          <c:order val="4"/>
          <c:tx>
            <c:v>'Full' Sob. rad.</c:v>
          </c:tx>
          <c:spPr>
            <a:ln w="25400" cap="rnd">
              <a:solidFill>
                <a:schemeClr val="accent1"/>
              </a:solidFill>
              <a:round/>
            </a:ln>
            <a:effectLst/>
          </c:spPr>
          <c:marker>
            <c:symbol val="circle"/>
            <c:size val="5"/>
            <c:spPr>
              <a:solidFill>
                <a:schemeClr val="accent1"/>
              </a:solidFill>
              <a:ln w="9525">
                <a:solidFill>
                  <a:schemeClr val="accent1"/>
                </a:solidFill>
              </a:ln>
              <a:effectLst/>
            </c:spPr>
          </c:marker>
          <c:cat>
            <c:numRef>
              <c:extLst>
                <c:ext xmlns:c15="http://schemas.microsoft.com/office/drawing/2012/chart" uri="{02D57815-91ED-43cb-92C2-25804820EDAC}">
                  <c15:fullRef>
                    <c15:sqref>'Spread &amp; discr.'!$Y$17:$Y$24</c15:sqref>
                  </c15:fullRef>
                </c:ext>
              </c:extLst>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extLst>
                <c:ext xmlns:c15="http://schemas.microsoft.com/office/drawing/2012/chart" uri="{02D57815-91ED-43cb-92C2-25804820EDAC}">
                  <c15:fullRef>
                    <c15:sqref>'Spread &amp; discr.'!$AH$28:$AH$36</c15:sqref>
                  </c15:fullRef>
                </c:ext>
              </c:extLst>
              <c:f>'Spread &amp; discr.'!$AH$28:$AH$35</c:f>
              <c:numCache>
                <c:formatCode>0.000</c:formatCode>
                <c:ptCount val="8"/>
                <c:pt idx="0">
                  <c:v>0.37584306673269202</c:v>
                </c:pt>
                <c:pt idx="1">
                  <c:v>0.60757051860015099</c:v>
                </c:pt>
                <c:pt idx="2">
                  <c:v>0.75180501021368296</c:v>
                </c:pt>
                <c:pt idx="3">
                  <c:v>0.78897824196953703</c:v>
                </c:pt>
                <c:pt idx="4">
                  <c:v>0.79165048405676097</c:v>
                </c:pt>
                <c:pt idx="5">
                  <c:v>0.79377161449136402</c:v>
                </c:pt>
                <c:pt idx="6">
                  <c:v>0.79304913354341</c:v>
                </c:pt>
                <c:pt idx="7">
                  <c:v>0.78931478028014601</c:v>
                </c:pt>
              </c:numCache>
            </c:numRef>
          </c:val>
          <c:smooth val="0"/>
          <c:extLst>
            <c:ext xmlns:c16="http://schemas.microsoft.com/office/drawing/2014/chart" uri="{C3380CC4-5D6E-409C-BE32-E72D297353CC}">
              <c16:uniqueId val="{00000000-4486-44BF-AB52-B1980F5D9500}"/>
            </c:ext>
          </c:extLst>
        </c:ser>
        <c:ser>
          <c:idx val="6"/>
          <c:order val="5"/>
          <c:tx>
            <c:v>'Partial' Sob. rad.</c:v>
          </c:tx>
          <c:spPr>
            <a:ln w="25400" cap="rnd">
              <a:solidFill>
                <a:schemeClr val="accent2"/>
              </a:solidFill>
              <a:round/>
            </a:ln>
            <a:effectLst/>
          </c:spPr>
          <c:marker>
            <c:symbol val="triangle"/>
            <c:size val="5"/>
            <c:spPr>
              <a:solidFill>
                <a:schemeClr val="accent2"/>
              </a:solidFill>
              <a:ln w="9525">
                <a:solidFill>
                  <a:schemeClr val="accent2"/>
                </a:solidFill>
              </a:ln>
              <a:effectLst/>
            </c:spPr>
          </c:marker>
          <c:cat>
            <c:numRef>
              <c:extLst>
                <c:ext xmlns:c15="http://schemas.microsoft.com/office/drawing/2012/chart" uri="{02D57815-91ED-43cb-92C2-25804820EDAC}">
                  <c15:fullRef>
                    <c15:sqref>'Spread &amp; discr.'!$Y$17:$Y$24</c15:sqref>
                  </c15:fullRef>
                </c:ext>
              </c:extLst>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extLst>
                <c:ext xmlns:c15="http://schemas.microsoft.com/office/drawing/2012/chart" uri="{02D57815-91ED-43cb-92C2-25804820EDAC}">
                  <c15:fullRef>
                    <c15:sqref>'Spread &amp; discr.'!$AI$28:$AI$36</c15:sqref>
                  </c15:fullRef>
                </c:ext>
              </c:extLst>
              <c:f>'Spread &amp; discr.'!$AI$28:$AI$35</c:f>
              <c:numCache>
                <c:formatCode>0.000</c:formatCode>
                <c:ptCount val="8"/>
                <c:pt idx="0">
                  <c:v>3.8259245548960599</c:v>
                </c:pt>
                <c:pt idx="1">
                  <c:v>2.3524947478388101</c:v>
                </c:pt>
                <c:pt idx="2">
                  <c:v>1.2799035383719699</c:v>
                </c:pt>
                <c:pt idx="3">
                  <c:v>0.89523091871628802</c:v>
                </c:pt>
                <c:pt idx="4">
                  <c:v>0.75306871371647499</c:v>
                </c:pt>
                <c:pt idx="5">
                  <c:v>0.73324468506218698</c:v>
                </c:pt>
                <c:pt idx="6">
                  <c:v>0.73008595000880505</c:v>
                </c:pt>
                <c:pt idx="7">
                  <c:v>0.72915956664725101</c:v>
                </c:pt>
              </c:numCache>
            </c:numRef>
          </c:val>
          <c:smooth val="0"/>
          <c:extLst xmlns:c15="http://schemas.microsoft.com/office/drawing/2012/chart">
            <c:ext xmlns:c16="http://schemas.microsoft.com/office/drawing/2014/chart" uri="{C3380CC4-5D6E-409C-BE32-E72D297353CC}">
              <c16:uniqueId val="{00000001-4486-44BF-AB52-B1980F5D9500}"/>
            </c:ext>
          </c:extLst>
        </c:ser>
        <c:ser>
          <c:idx val="7"/>
          <c:order val="6"/>
          <c:tx>
            <c:v>'Full' Rd rad.</c:v>
          </c:tx>
          <c:spPr>
            <a:ln w="25400" cap="rnd">
              <a:solidFill>
                <a:schemeClr val="accent3"/>
              </a:solidFill>
              <a:round/>
            </a:ln>
            <a:effectLst/>
          </c:spPr>
          <c:marker>
            <c:symbol val="square"/>
            <c:size val="5"/>
            <c:spPr>
              <a:solidFill>
                <a:schemeClr val="accent3"/>
              </a:solidFill>
              <a:ln w="9525">
                <a:solidFill>
                  <a:schemeClr val="accent3"/>
                </a:solidFill>
              </a:ln>
              <a:effectLst/>
            </c:spPr>
          </c:marker>
          <c:cat>
            <c:numRef>
              <c:extLst>
                <c:ext xmlns:c15="http://schemas.microsoft.com/office/drawing/2012/chart" uri="{02D57815-91ED-43cb-92C2-25804820EDAC}">
                  <c15:fullRef>
                    <c15:sqref>'Spread &amp; discr.'!$Y$17:$Y$24</c15:sqref>
                  </c15:fullRef>
                </c:ext>
              </c:extLst>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extLst>
                <c:ext xmlns:c15="http://schemas.microsoft.com/office/drawing/2012/chart" uri="{02D57815-91ED-43cb-92C2-25804820EDAC}">
                  <c15:fullRef>
                    <c15:sqref>'Spread &amp; discr.'!$AJ$28:$AJ$36</c15:sqref>
                  </c15:fullRef>
                </c:ext>
              </c:extLst>
              <c:f>'Spread &amp; discr.'!$AJ$28:$AJ$35</c:f>
              <c:numCache>
                <c:formatCode>0.000</c:formatCode>
                <c:ptCount val="8"/>
                <c:pt idx="0">
                  <c:v>0.30510435177961598</c:v>
                </c:pt>
                <c:pt idx="1">
                  <c:v>0.58619118926674696</c:v>
                </c:pt>
                <c:pt idx="2">
                  <c:v>0.74126325128554604</c:v>
                </c:pt>
                <c:pt idx="3">
                  <c:v>0.78671747607398901</c:v>
                </c:pt>
                <c:pt idx="4">
                  <c:v>0.79660552956455299</c:v>
                </c:pt>
                <c:pt idx="5">
                  <c:v>0.79627818637731695</c:v>
                </c:pt>
                <c:pt idx="6">
                  <c:v>0.79563888951469397</c:v>
                </c:pt>
                <c:pt idx="7">
                  <c:v>0.79521267725364697</c:v>
                </c:pt>
              </c:numCache>
            </c:numRef>
          </c:val>
          <c:smooth val="0"/>
          <c:extLst>
            <c:ext xmlns:c16="http://schemas.microsoft.com/office/drawing/2014/chart" uri="{C3380CC4-5D6E-409C-BE32-E72D297353CC}">
              <c16:uniqueId val="{00000002-4486-44BF-AB52-B1980F5D9500}"/>
            </c:ext>
          </c:extLst>
        </c:ser>
        <c:ser>
          <c:idx val="8"/>
          <c:order val="7"/>
          <c:tx>
            <c:v>'Partial' Rd rad.</c:v>
          </c:tx>
          <c:spPr>
            <a:ln w="25400" cap="rnd">
              <a:solidFill>
                <a:schemeClr val="accent4"/>
              </a:solidFill>
              <a:round/>
            </a:ln>
            <a:effectLst/>
          </c:spPr>
          <c:marker>
            <c:symbol val="diamond"/>
            <c:size val="5"/>
            <c:spPr>
              <a:solidFill>
                <a:schemeClr val="accent4"/>
              </a:solidFill>
              <a:ln w="9525">
                <a:solidFill>
                  <a:schemeClr val="accent4"/>
                </a:solidFill>
              </a:ln>
              <a:effectLst/>
            </c:spPr>
          </c:marker>
          <c:cat>
            <c:numRef>
              <c:extLst>
                <c:ext xmlns:c15="http://schemas.microsoft.com/office/drawing/2012/chart" uri="{02D57815-91ED-43cb-92C2-25804820EDAC}">
                  <c15:fullRef>
                    <c15:sqref>'Spread &amp; discr.'!$Y$17:$Y$24</c15:sqref>
                  </c15:fullRef>
                </c:ext>
              </c:extLst>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extLst>
                <c:ext xmlns:c15="http://schemas.microsoft.com/office/drawing/2012/chart" uri="{02D57815-91ED-43cb-92C2-25804820EDAC}">
                  <c15:fullRef>
                    <c15:sqref>'Spread &amp; discr.'!$AK$28:$AK$36</c15:sqref>
                  </c15:fullRef>
                </c:ext>
              </c:extLst>
              <c:f>'Spread &amp; discr.'!$AK$28:$AK$35</c:f>
              <c:numCache>
                <c:formatCode>0.000</c:formatCode>
                <c:ptCount val="8"/>
                <c:pt idx="0">
                  <c:v>3.7416869746999502</c:v>
                </c:pt>
                <c:pt idx="1">
                  <c:v>2.4423087938394801</c:v>
                </c:pt>
                <c:pt idx="2">
                  <c:v>1.26980165875069</c:v>
                </c:pt>
                <c:pt idx="3">
                  <c:v>0.87916048344383202</c:v>
                </c:pt>
                <c:pt idx="4">
                  <c:v>0.74871186586032501</c:v>
                </c:pt>
                <c:pt idx="5">
                  <c:v>0.73259626133715705</c:v>
                </c:pt>
                <c:pt idx="6">
                  <c:v>0.72998840546264998</c:v>
                </c:pt>
                <c:pt idx="7">
                  <c:v>0.72914564470371801</c:v>
                </c:pt>
              </c:numCache>
            </c:numRef>
          </c:val>
          <c:smooth val="0"/>
          <c:extLst xmlns:c15="http://schemas.microsoft.com/office/drawing/2012/chart">
            <c:ext xmlns:c16="http://schemas.microsoft.com/office/drawing/2014/chart" uri="{C3380CC4-5D6E-409C-BE32-E72D297353CC}">
              <c16:uniqueId val="{00000003-4486-44BF-AB52-B1980F5D9500}"/>
            </c:ext>
          </c:extLst>
        </c:ser>
        <c:ser>
          <c:idx val="9"/>
          <c:order val="9"/>
          <c:tx>
            <c:v>EOT (M=200)</c:v>
          </c:tx>
          <c:spPr>
            <a:ln w="25400" cap="rnd">
              <a:solidFill>
                <a:schemeClr val="accent6"/>
              </a:solidFill>
              <a:round/>
            </a:ln>
            <a:effectLst/>
          </c:spPr>
          <c:marker>
            <c:symbol val="x"/>
            <c:size val="5"/>
            <c:spPr>
              <a:noFill/>
              <a:ln w="9525">
                <a:solidFill>
                  <a:schemeClr val="accent6"/>
                </a:solidFill>
              </a:ln>
              <a:effectLst/>
            </c:spPr>
          </c:marker>
          <c:cat>
            <c:numRef>
              <c:extLst>
                <c:ext xmlns:c15="http://schemas.microsoft.com/office/drawing/2012/chart" uri="{02D57815-91ED-43cb-92C2-25804820EDAC}">
                  <c15:fullRef>
                    <c15:sqref>'Spread &amp; discr.'!$Y$17:$Y$24</c15:sqref>
                  </c15:fullRef>
                </c:ext>
              </c:extLst>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extLst>
                <c:ext xmlns:c15="http://schemas.microsoft.com/office/drawing/2012/chart" uri="{02D57815-91ED-43cb-92C2-25804820EDAC}">
                  <c15:fullRef>
                    <c15:sqref>'Spread &amp; discr.'!$AD$28:$AD$36</c15:sqref>
                  </c15:fullRef>
                </c:ext>
              </c:extLst>
              <c:f>'Spread &amp; discr.'!$AD$28:$AD$35</c:f>
              <c:numCache>
                <c:formatCode>General</c:formatCode>
                <c:ptCount val="8"/>
                <c:pt idx="0">
                  <c:v>6.4542397346151699</c:v>
                </c:pt>
                <c:pt idx="1">
                  <c:v>3.10805205233269</c:v>
                </c:pt>
                <c:pt idx="2">
                  <c:v>1.2077458141721</c:v>
                </c:pt>
                <c:pt idx="3">
                  <c:v>0.44418093517674401</c:v>
                </c:pt>
                <c:pt idx="4">
                  <c:v>0.17747924242636801</c:v>
                </c:pt>
                <c:pt idx="5">
                  <c:v>0.11878007382818501</c:v>
                </c:pt>
                <c:pt idx="6">
                  <c:v>9.4565760111121402E-2</c:v>
                </c:pt>
                <c:pt idx="7">
                  <c:v>7.9398428582427003E-2</c:v>
                </c:pt>
              </c:numCache>
            </c:numRef>
          </c:val>
          <c:smooth val="0"/>
          <c:extLst>
            <c:ext xmlns:c16="http://schemas.microsoft.com/office/drawing/2014/chart" uri="{C3380CC4-5D6E-409C-BE32-E72D297353CC}">
              <c16:uniqueId val="{00000004-4486-44BF-AB52-B1980F5D9500}"/>
            </c:ext>
          </c:extLst>
        </c:ser>
        <c:ser>
          <c:idx val="11"/>
          <c:order val="11"/>
          <c:tx>
            <c:v>'Full' Sob. wind.</c:v>
          </c:tx>
          <c:spPr>
            <a:ln w="25400" cap="rnd">
              <a:solidFill>
                <a:srgbClr val="7030A0"/>
              </a:solidFill>
              <a:round/>
            </a:ln>
            <a:effectLst/>
          </c:spPr>
          <c:marker>
            <c:symbol val="none"/>
          </c:marker>
          <c:cat>
            <c:numRef>
              <c:extLst>
                <c:ext xmlns:c15="http://schemas.microsoft.com/office/drawing/2012/chart" uri="{02D57815-91ED-43cb-92C2-25804820EDAC}">
                  <c15:fullRef>
                    <c15:sqref>'Spread &amp; discr.'!$Y$28:$Y$36</c15:sqref>
                  </c15:fullRef>
                </c:ext>
              </c:extLst>
              <c:f>'Spread &amp; discr.'!$Y$28:$Y$35</c:f>
              <c:numCache>
                <c:formatCode>General</c:formatCode>
                <c:ptCount val="8"/>
                <c:pt idx="0">
                  <c:v>10</c:v>
                </c:pt>
                <c:pt idx="1">
                  <c:v>20</c:v>
                </c:pt>
                <c:pt idx="2">
                  <c:v>35</c:v>
                </c:pt>
                <c:pt idx="3">
                  <c:v>50</c:v>
                </c:pt>
                <c:pt idx="4">
                  <c:v>75</c:v>
                </c:pt>
                <c:pt idx="5">
                  <c:v>100</c:v>
                </c:pt>
                <c:pt idx="6">
                  <c:v>125</c:v>
                </c:pt>
                <c:pt idx="7">
                  <c:v>150</c:v>
                </c:pt>
              </c:numCache>
            </c:numRef>
          </c:cat>
          <c:val>
            <c:numRef>
              <c:extLst>
                <c:ext xmlns:c15="http://schemas.microsoft.com/office/drawing/2012/chart" uri="{02D57815-91ED-43cb-92C2-25804820EDAC}">
                  <c15:fullRef>
                    <c15:sqref>'Spread &amp; discr.'!$AL$28:$AL$36</c15:sqref>
                  </c15:fullRef>
                </c:ext>
              </c:extLst>
              <c:f>'Spread &amp; discr.'!$AL$28:$AL$35</c:f>
              <c:numCache>
                <c:formatCode>0.000</c:formatCode>
                <c:ptCount val="8"/>
                <c:pt idx="0">
                  <c:v>0.30056252086426899</c:v>
                </c:pt>
                <c:pt idx="1">
                  <c:v>0.33559308674831301</c:v>
                </c:pt>
                <c:pt idx="2">
                  <c:v>0.317294580160985</c:v>
                </c:pt>
                <c:pt idx="3">
                  <c:v>0.26977186535146502</c:v>
                </c:pt>
                <c:pt idx="4">
                  <c:v>0.194680272165381</c:v>
                </c:pt>
                <c:pt idx="5">
                  <c:v>0.15433497166249799</c:v>
                </c:pt>
                <c:pt idx="6">
                  <c:v>0.12564992067177899</c:v>
                </c:pt>
                <c:pt idx="7">
                  <c:v>0.104371667607289</c:v>
                </c:pt>
              </c:numCache>
            </c:numRef>
          </c:val>
          <c:smooth val="0"/>
          <c:extLst>
            <c:ext xmlns:c16="http://schemas.microsoft.com/office/drawing/2014/chart" uri="{C3380CC4-5D6E-409C-BE32-E72D297353CC}">
              <c16:uniqueId val="{00000002-84E7-49DC-B3E4-F6020E30FD17}"/>
            </c:ext>
          </c:extLst>
        </c:ser>
        <c:dLbls>
          <c:showLegendKey val="0"/>
          <c:showVal val="0"/>
          <c:showCatName val="0"/>
          <c:showSerName val="0"/>
          <c:showPercent val="0"/>
          <c:showBubbleSize val="0"/>
        </c:dLbls>
        <c:marker val="1"/>
        <c:smooth val="0"/>
        <c:axId val="692474176"/>
        <c:axId val="876510224"/>
        <c:extLst/>
      </c:lineChart>
      <c:lineChart>
        <c:grouping val="standard"/>
        <c:varyColors val="0"/>
        <c:ser>
          <c:idx val="0"/>
          <c:order val="0"/>
          <c:tx>
            <c:v>'Full' Sob. rad.</c:v>
          </c:tx>
          <c:spPr>
            <a:ln w="25400" cap="sq">
              <a:solidFill>
                <a:schemeClr val="accent1"/>
              </a:solidFill>
              <a:prstDash val="sysDash"/>
              <a:round/>
            </a:ln>
            <a:effectLst/>
          </c:spPr>
          <c:marker>
            <c:symbol val="circle"/>
            <c:size val="5"/>
            <c:spPr>
              <a:solidFill>
                <a:schemeClr val="accent1"/>
              </a:solidFill>
              <a:ln w="9525">
                <a:solidFill>
                  <a:schemeClr val="accent1"/>
                </a:solidFill>
              </a:ln>
              <a:effectLst/>
            </c:spPr>
          </c:marker>
          <c:cat>
            <c:numRef>
              <c:extLst>
                <c:ext xmlns:c15="http://schemas.microsoft.com/office/drawing/2012/chart" uri="{02D57815-91ED-43cb-92C2-25804820EDAC}">
                  <c15:fullRef>
                    <c15:sqref>'Spread &amp; discr.'!$Y$28:$Y$36</c15:sqref>
                  </c15:fullRef>
                </c:ext>
              </c:extLst>
              <c:f>'Spread &amp; discr.'!$Y$28:$Y$35</c:f>
              <c:numCache>
                <c:formatCode>General</c:formatCode>
                <c:ptCount val="8"/>
                <c:pt idx="0">
                  <c:v>10</c:v>
                </c:pt>
                <c:pt idx="1">
                  <c:v>20</c:v>
                </c:pt>
                <c:pt idx="2">
                  <c:v>35</c:v>
                </c:pt>
                <c:pt idx="3">
                  <c:v>50</c:v>
                </c:pt>
                <c:pt idx="4">
                  <c:v>75</c:v>
                </c:pt>
                <c:pt idx="5">
                  <c:v>100</c:v>
                </c:pt>
                <c:pt idx="6">
                  <c:v>125</c:v>
                </c:pt>
                <c:pt idx="7">
                  <c:v>150</c:v>
                </c:pt>
              </c:numCache>
            </c:numRef>
          </c:cat>
          <c:val>
            <c:numRef>
              <c:extLst>
                <c:ext xmlns:c15="http://schemas.microsoft.com/office/drawing/2012/chart" uri="{02D57815-91ED-43cb-92C2-25804820EDAC}">
                  <c15:fullRef>
                    <c15:sqref>'Spread &amp; discr.'!$R$28:$R$35</c15:sqref>
                  </c15:fullRef>
                </c:ext>
              </c:extLst>
              <c:f>'Spread &amp; discr.'!$R$28:$R$35</c:f>
              <c:numCache>
                <c:formatCode>General</c:formatCode>
                <c:ptCount val="8"/>
                <c:pt idx="0">
                  <c:v>0.167523851818876</c:v>
                </c:pt>
                <c:pt idx="1">
                  <c:v>0.16944257774084401</c:v>
                </c:pt>
                <c:pt idx="2">
                  <c:v>0.17061745477208901</c:v>
                </c:pt>
                <c:pt idx="3">
                  <c:v>0.17004091639463301</c:v>
                </c:pt>
                <c:pt idx="4">
                  <c:v>0.16912977615764599</c:v>
                </c:pt>
                <c:pt idx="5">
                  <c:v>0.17260111297945599</c:v>
                </c:pt>
                <c:pt idx="6">
                  <c:v>0.16978005758620199</c:v>
                </c:pt>
                <c:pt idx="7">
                  <c:v>0.169124619358752</c:v>
                </c:pt>
              </c:numCache>
            </c:numRef>
          </c:val>
          <c:smooth val="0"/>
          <c:extLst>
            <c:ext xmlns:c16="http://schemas.microsoft.com/office/drawing/2014/chart" uri="{C3380CC4-5D6E-409C-BE32-E72D297353CC}">
              <c16:uniqueId val="{00000005-4486-44BF-AB52-B1980F5D9500}"/>
            </c:ext>
          </c:extLst>
        </c:ser>
        <c:ser>
          <c:idx val="1"/>
          <c:order val="1"/>
          <c:tx>
            <c:v>'Partial' Sob. rad.</c:v>
          </c:tx>
          <c:spPr>
            <a:ln w="25400" cap="sq">
              <a:solidFill>
                <a:schemeClr val="accent2"/>
              </a:solidFill>
              <a:prstDash val="sysDash"/>
              <a:round/>
            </a:ln>
            <a:effectLst/>
          </c:spPr>
          <c:marker>
            <c:symbol val="triangle"/>
            <c:size val="5"/>
            <c:spPr>
              <a:solidFill>
                <a:schemeClr val="accent2"/>
              </a:solidFill>
              <a:ln w="9525">
                <a:solidFill>
                  <a:schemeClr val="accent2"/>
                </a:solidFill>
              </a:ln>
              <a:effectLst/>
            </c:spPr>
          </c:marker>
          <c:cat>
            <c:numRef>
              <c:extLst>
                <c:ext xmlns:c15="http://schemas.microsoft.com/office/drawing/2012/chart" uri="{02D57815-91ED-43cb-92C2-25804820EDAC}">
                  <c15:fullRef>
                    <c15:sqref>'Spread &amp; discr.'!$Y$28:$Y$36</c15:sqref>
                  </c15:fullRef>
                </c:ext>
              </c:extLst>
              <c:f>'Spread &amp; discr.'!$Y$28:$Y$35</c:f>
              <c:numCache>
                <c:formatCode>General</c:formatCode>
                <c:ptCount val="8"/>
                <c:pt idx="0">
                  <c:v>10</c:v>
                </c:pt>
                <c:pt idx="1">
                  <c:v>20</c:v>
                </c:pt>
                <c:pt idx="2">
                  <c:v>35</c:v>
                </c:pt>
                <c:pt idx="3">
                  <c:v>50</c:v>
                </c:pt>
                <c:pt idx="4">
                  <c:v>75</c:v>
                </c:pt>
                <c:pt idx="5">
                  <c:v>100</c:v>
                </c:pt>
                <c:pt idx="6">
                  <c:v>125</c:v>
                </c:pt>
                <c:pt idx="7">
                  <c:v>150</c:v>
                </c:pt>
              </c:numCache>
            </c:numRef>
          </c:cat>
          <c:val>
            <c:numRef>
              <c:extLst>
                <c:ext xmlns:c15="http://schemas.microsoft.com/office/drawing/2012/chart" uri="{02D57815-91ED-43cb-92C2-25804820EDAC}">
                  <c15:fullRef>
                    <c15:sqref>'Spread &amp; discr.'!$S$28:$S$35</c15:sqref>
                  </c15:fullRef>
                </c:ext>
              </c:extLst>
              <c:f>'Spread &amp; discr.'!$S$28:$S$35</c:f>
              <c:numCache>
                <c:formatCode>General</c:formatCode>
                <c:ptCount val="8"/>
                <c:pt idx="0">
                  <c:v>0.28047793175271102</c:v>
                </c:pt>
                <c:pt idx="1">
                  <c:v>0.28459690911903601</c:v>
                </c:pt>
                <c:pt idx="2">
                  <c:v>0.28532240160144601</c:v>
                </c:pt>
                <c:pt idx="3">
                  <c:v>0.28595299120852002</c:v>
                </c:pt>
                <c:pt idx="4">
                  <c:v>0.28568270127307499</c:v>
                </c:pt>
                <c:pt idx="5">
                  <c:v>0.28565054566870401</c:v>
                </c:pt>
                <c:pt idx="6">
                  <c:v>0.28604610628574401</c:v>
                </c:pt>
                <c:pt idx="7">
                  <c:v>0.28613123094331799</c:v>
                </c:pt>
              </c:numCache>
            </c:numRef>
          </c:val>
          <c:smooth val="0"/>
          <c:extLst xmlns:c15="http://schemas.microsoft.com/office/drawing/2012/chart">
            <c:ext xmlns:c16="http://schemas.microsoft.com/office/drawing/2014/chart" uri="{C3380CC4-5D6E-409C-BE32-E72D297353CC}">
              <c16:uniqueId val="{00000006-4486-44BF-AB52-B1980F5D9500}"/>
            </c:ext>
          </c:extLst>
        </c:ser>
        <c:ser>
          <c:idx val="2"/>
          <c:order val="2"/>
          <c:tx>
            <c:v>'Full' Rd rad.</c:v>
          </c:tx>
          <c:spPr>
            <a:ln w="25400" cap="sq">
              <a:solidFill>
                <a:schemeClr val="accent3"/>
              </a:solidFill>
              <a:prstDash val="sysDash"/>
              <a:round/>
            </a:ln>
            <a:effectLst/>
          </c:spPr>
          <c:marker>
            <c:symbol val="square"/>
            <c:size val="5"/>
            <c:spPr>
              <a:solidFill>
                <a:schemeClr val="accent3"/>
              </a:solidFill>
              <a:ln w="9525">
                <a:solidFill>
                  <a:schemeClr val="accent3"/>
                </a:solidFill>
              </a:ln>
              <a:effectLst/>
            </c:spPr>
          </c:marker>
          <c:cat>
            <c:numRef>
              <c:extLst>
                <c:ext xmlns:c15="http://schemas.microsoft.com/office/drawing/2012/chart" uri="{02D57815-91ED-43cb-92C2-25804820EDAC}">
                  <c15:fullRef>
                    <c15:sqref>'Spread &amp; discr.'!$Y$28:$Y$36</c15:sqref>
                  </c15:fullRef>
                </c:ext>
              </c:extLst>
              <c:f>'Spread &amp; discr.'!$Y$28:$Y$35</c:f>
              <c:numCache>
                <c:formatCode>General</c:formatCode>
                <c:ptCount val="8"/>
                <c:pt idx="0">
                  <c:v>10</c:v>
                </c:pt>
                <c:pt idx="1">
                  <c:v>20</c:v>
                </c:pt>
                <c:pt idx="2">
                  <c:v>35</c:v>
                </c:pt>
                <c:pt idx="3">
                  <c:v>50</c:v>
                </c:pt>
                <c:pt idx="4">
                  <c:v>75</c:v>
                </c:pt>
                <c:pt idx="5">
                  <c:v>100</c:v>
                </c:pt>
                <c:pt idx="6">
                  <c:v>125</c:v>
                </c:pt>
                <c:pt idx="7">
                  <c:v>150</c:v>
                </c:pt>
              </c:numCache>
            </c:numRef>
          </c:cat>
          <c:val>
            <c:numRef>
              <c:extLst>
                <c:ext xmlns:c15="http://schemas.microsoft.com/office/drawing/2012/chart" uri="{02D57815-91ED-43cb-92C2-25804820EDAC}">
                  <c15:fullRef>
                    <c15:sqref>'Spread &amp; discr.'!$T$28:$T$35</c15:sqref>
                  </c15:fullRef>
                </c:ext>
              </c:extLst>
              <c:f>'Spread &amp; discr.'!$T$28:$T$35</c:f>
              <c:numCache>
                <c:formatCode>General</c:formatCode>
                <c:ptCount val="8"/>
                <c:pt idx="0">
                  <c:v>0.16795438212695599</c:v>
                </c:pt>
                <c:pt idx="1">
                  <c:v>0.16667506775528901</c:v>
                </c:pt>
                <c:pt idx="2">
                  <c:v>0.171303443904331</c:v>
                </c:pt>
                <c:pt idx="3">
                  <c:v>0.16795029030381001</c:v>
                </c:pt>
                <c:pt idx="4">
                  <c:v>0.16915156679378299</c:v>
                </c:pt>
                <c:pt idx="5">
                  <c:v>0.16832637390933</c:v>
                </c:pt>
                <c:pt idx="6">
                  <c:v>0.16858732517203201</c:v>
                </c:pt>
                <c:pt idx="7">
                  <c:v>0.16832214415357999</c:v>
                </c:pt>
              </c:numCache>
            </c:numRef>
          </c:val>
          <c:smooth val="0"/>
          <c:extLst>
            <c:ext xmlns:c16="http://schemas.microsoft.com/office/drawing/2014/chart" uri="{C3380CC4-5D6E-409C-BE32-E72D297353CC}">
              <c16:uniqueId val="{00000007-4486-44BF-AB52-B1980F5D9500}"/>
            </c:ext>
          </c:extLst>
        </c:ser>
        <c:ser>
          <c:idx val="3"/>
          <c:order val="3"/>
          <c:tx>
            <c:v>'Partial' Rd rad.</c:v>
          </c:tx>
          <c:spPr>
            <a:ln w="25400" cap="sq">
              <a:solidFill>
                <a:schemeClr val="accent4"/>
              </a:solidFill>
              <a:prstDash val="sysDash"/>
              <a:round/>
            </a:ln>
            <a:effectLst/>
          </c:spPr>
          <c:marker>
            <c:symbol val="diamond"/>
            <c:size val="5"/>
            <c:spPr>
              <a:solidFill>
                <a:schemeClr val="accent4"/>
              </a:solidFill>
              <a:ln w="9525">
                <a:solidFill>
                  <a:schemeClr val="accent4"/>
                </a:solidFill>
              </a:ln>
              <a:effectLst/>
            </c:spPr>
          </c:marker>
          <c:cat>
            <c:numRef>
              <c:extLst>
                <c:ext xmlns:c15="http://schemas.microsoft.com/office/drawing/2012/chart" uri="{02D57815-91ED-43cb-92C2-25804820EDAC}">
                  <c15:fullRef>
                    <c15:sqref>'Spread &amp; discr.'!$Y$28:$Y$36</c15:sqref>
                  </c15:fullRef>
                </c:ext>
              </c:extLst>
              <c:f>'Spread &amp; discr.'!$Y$28:$Y$35</c:f>
              <c:numCache>
                <c:formatCode>General</c:formatCode>
                <c:ptCount val="8"/>
                <c:pt idx="0">
                  <c:v>10</c:v>
                </c:pt>
                <c:pt idx="1">
                  <c:v>20</c:v>
                </c:pt>
                <c:pt idx="2">
                  <c:v>35</c:v>
                </c:pt>
                <c:pt idx="3">
                  <c:v>50</c:v>
                </c:pt>
                <c:pt idx="4">
                  <c:v>75</c:v>
                </c:pt>
                <c:pt idx="5">
                  <c:v>100</c:v>
                </c:pt>
                <c:pt idx="6">
                  <c:v>125</c:v>
                </c:pt>
                <c:pt idx="7">
                  <c:v>150</c:v>
                </c:pt>
              </c:numCache>
            </c:numRef>
          </c:cat>
          <c:val>
            <c:numRef>
              <c:extLst>
                <c:ext xmlns:c15="http://schemas.microsoft.com/office/drawing/2012/chart" uri="{02D57815-91ED-43cb-92C2-25804820EDAC}">
                  <c15:fullRef>
                    <c15:sqref>'Spread &amp; discr.'!$U$28:$U$35</c15:sqref>
                  </c15:fullRef>
                </c:ext>
              </c:extLst>
              <c:f>'Spread &amp; discr.'!$U$28:$U$35</c:f>
              <c:numCache>
                <c:formatCode>General</c:formatCode>
                <c:ptCount val="8"/>
                <c:pt idx="0">
                  <c:v>0.27699381485658497</c:v>
                </c:pt>
                <c:pt idx="1">
                  <c:v>0.28504679314358</c:v>
                </c:pt>
                <c:pt idx="2">
                  <c:v>0.28625686507871301</c:v>
                </c:pt>
                <c:pt idx="3">
                  <c:v>0.28098902848611301</c:v>
                </c:pt>
                <c:pt idx="4">
                  <c:v>0.28220967849532602</c:v>
                </c:pt>
                <c:pt idx="5">
                  <c:v>0.282452125061952</c:v>
                </c:pt>
                <c:pt idx="6">
                  <c:v>0.28290659466245899</c:v>
                </c:pt>
                <c:pt idx="7">
                  <c:v>0.28097344353311798</c:v>
                </c:pt>
              </c:numCache>
            </c:numRef>
          </c:val>
          <c:smooth val="0"/>
          <c:extLst xmlns:c15="http://schemas.microsoft.com/office/drawing/2012/chart">
            <c:ext xmlns:c16="http://schemas.microsoft.com/office/drawing/2014/chart" uri="{C3380CC4-5D6E-409C-BE32-E72D297353CC}">
              <c16:uniqueId val="{00000008-4486-44BF-AB52-B1980F5D9500}"/>
            </c:ext>
          </c:extLst>
        </c:ser>
        <c:ser>
          <c:idx val="4"/>
          <c:order val="8"/>
          <c:tx>
            <c:v>EOT (M=200)</c:v>
          </c:tx>
          <c:spPr>
            <a:ln w="25400" cap="sq">
              <a:solidFill>
                <a:schemeClr val="accent6"/>
              </a:solidFill>
              <a:prstDash val="sysDash"/>
              <a:round/>
            </a:ln>
            <a:effectLst/>
          </c:spPr>
          <c:marker>
            <c:symbol val="x"/>
            <c:size val="5"/>
            <c:spPr>
              <a:noFill/>
              <a:ln w="9525">
                <a:solidFill>
                  <a:schemeClr val="accent6"/>
                </a:solidFill>
              </a:ln>
              <a:effectLst/>
            </c:spPr>
          </c:marker>
          <c:cat>
            <c:numRef>
              <c:extLst>
                <c:ext xmlns:c15="http://schemas.microsoft.com/office/drawing/2012/chart" uri="{02D57815-91ED-43cb-92C2-25804820EDAC}">
                  <c15:fullRef>
                    <c15:sqref>'Spread &amp; discr.'!$Y$28:$Y$36</c15:sqref>
                  </c15:fullRef>
                </c:ext>
              </c:extLst>
              <c:f>'Spread &amp; discr.'!$Y$28:$Y$35</c:f>
              <c:numCache>
                <c:formatCode>General</c:formatCode>
                <c:ptCount val="8"/>
                <c:pt idx="0">
                  <c:v>10</c:v>
                </c:pt>
                <c:pt idx="1">
                  <c:v>20</c:v>
                </c:pt>
                <c:pt idx="2">
                  <c:v>35</c:v>
                </c:pt>
                <c:pt idx="3">
                  <c:v>50</c:v>
                </c:pt>
                <c:pt idx="4">
                  <c:v>75</c:v>
                </c:pt>
                <c:pt idx="5">
                  <c:v>100</c:v>
                </c:pt>
                <c:pt idx="6">
                  <c:v>125</c:v>
                </c:pt>
                <c:pt idx="7">
                  <c:v>150</c:v>
                </c:pt>
              </c:numCache>
            </c:numRef>
          </c:cat>
          <c:val>
            <c:numRef>
              <c:extLst>
                <c:ext xmlns:c15="http://schemas.microsoft.com/office/drawing/2012/chart" uri="{02D57815-91ED-43cb-92C2-25804820EDAC}">
                  <c15:fullRef>
                    <c15:sqref>'Spread &amp; discr.'!$N$28:$N$35</c15:sqref>
                  </c15:fullRef>
                </c:ext>
              </c:extLst>
              <c:f>'Spread &amp; discr.'!$N$28:$N$35</c:f>
              <c:numCache>
                <c:formatCode>General</c:formatCode>
                <c:ptCount val="8"/>
                <c:pt idx="0">
                  <c:v>0.32471294872568501</c:v>
                </c:pt>
                <c:pt idx="1">
                  <c:v>0.31290094823792503</c:v>
                </c:pt>
                <c:pt idx="2">
                  <c:v>0.31209463050918701</c:v>
                </c:pt>
                <c:pt idx="3">
                  <c:v>0.30135717797263101</c:v>
                </c:pt>
                <c:pt idx="4">
                  <c:v>0.29938881753568503</c:v>
                </c:pt>
                <c:pt idx="5">
                  <c:v>0.29646607251540003</c:v>
                </c:pt>
                <c:pt idx="6">
                  <c:v>0.29392174775191299</c:v>
                </c:pt>
                <c:pt idx="7">
                  <c:v>0.29125875466273998</c:v>
                </c:pt>
              </c:numCache>
            </c:numRef>
          </c:val>
          <c:smooth val="0"/>
          <c:extLst>
            <c:ext xmlns:c16="http://schemas.microsoft.com/office/drawing/2014/chart" uri="{C3380CC4-5D6E-409C-BE32-E72D297353CC}">
              <c16:uniqueId val="{00000009-4486-44BF-AB52-B1980F5D9500}"/>
            </c:ext>
          </c:extLst>
        </c:ser>
        <c:ser>
          <c:idx val="10"/>
          <c:order val="10"/>
          <c:tx>
            <c:v>'Full' Sob. wind.</c:v>
          </c:tx>
          <c:spPr>
            <a:ln w="25400" cap="rnd">
              <a:solidFill>
                <a:srgbClr val="7030A0"/>
              </a:solidFill>
              <a:prstDash val="dash"/>
              <a:round/>
            </a:ln>
            <a:effectLst/>
          </c:spPr>
          <c:marker>
            <c:symbol val="none"/>
          </c:marker>
          <c:cat>
            <c:numRef>
              <c:extLst>
                <c:ext xmlns:c15="http://schemas.microsoft.com/office/drawing/2012/chart" uri="{02D57815-91ED-43cb-92C2-25804820EDAC}">
                  <c15:fullRef>
                    <c15:sqref>'Spread &amp; discr.'!$Y$28:$Y$36</c15:sqref>
                  </c15:fullRef>
                </c:ext>
              </c:extLst>
              <c:f>'Spread &amp; discr.'!$Y$28:$Y$35</c:f>
              <c:numCache>
                <c:formatCode>General</c:formatCode>
                <c:ptCount val="8"/>
                <c:pt idx="0">
                  <c:v>10</c:v>
                </c:pt>
                <c:pt idx="1">
                  <c:v>20</c:v>
                </c:pt>
                <c:pt idx="2">
                  <c:v>35</c:v>
                </c:pt>
                <c:pt idx="3">
                  <c:v>50</c:v>
                </c:pt>
                <c:pt idx="4">
                  <c:v>75</c:v>
                </c:pt>
                <c:pt idx="5">
                  <c:v>100</c:v>
                </c:pt>
                <c:pt idx="6">
                  <c:v>125</c:v>
                </c:pt>
                <c:pt idx="7">
                  <c:v>150</c:v>
                </c:pt>
              </c:numCache>
            </c:numRef>
          </c:cat>
          <c:val>
            <c:numRef>
              <c:extLst>
                <c:ext xmlns:c15="http://schemas.microsoft.com/office/drawing/2012/chart" uri="{02D57815-91ED-43cb-92C2-25804820EDAC}">
                  <c15:fullRef>
                    <c15:sqref>'Spread &amp; discr.'!$V$28:$V$35</c15:sqref>
                  </c15:fullRef>
                </c:ext>
              </c:extLst>
              <c:f>'Spread &amp; discr.'!$V$28:$V$35</c:f>
              <c:numCache>
                <c:formatCode>General</c:formatCode>
                <c:ptCount val="8"/>
                <c:pt idx="0">
                  <c:v>0.16413611046648</c:v>
                </c:pt>
                <c:pt idx="1">
                  <c:v>0.165279981527549</c:v>
                </c:pt>
                <c:pt idx="2">
                  <c:v>0.16877537907038401</c:v>
                </c:pt>
                <c:pt idx="3">
                  <c:v>0.167005679768368</c:v>
                </c:pt>
                <c:pt idx="4">
                  <c:v>0.16907906950019799</c:v>
                </c:pt>
                <c:pt idx="5">
                  <c:v>0.169478200868041</c:v>
                </c:pt>
                <c:pt idx="6">
                  <c:v>0.16667143067835</c:v>
                </c:pt>
                <c:pt idx="7">
                  <c:v>0.16610669765785399</c:v>
                </c:pt>
              </c:numCache>
            </c:numRef>
          </c:val>
          <c:smooth val="0"/>
          <c:extLst>
            <c:ext xmlns:c16="http://schemas.microsoft.com/office/drawing/2014/chart" uri="{C3380CC4-5D6E-409C-BE32-E72D297353CC}">
              <c16:uniqueId val="{00000001-84E7-49DC-B3E4-F6020E30FD17}"/>
            </c:ext>
          </c:extLst>
        </c:ser>
        <c:dLbls>
          <c:showLegendKey val="0"/>
          <c:showVal val="0"/>
          <c:showCatName val="0"/>
          <c:showSerName val="0"/>
          <c:showPercent val="0"/>
          <c:showBubbleSize val="0"/>
        </c:dLbls>
        <c:marker val="1"/>
        <c:smooth val="0"/>
        <c:axId val="877465808"/>
        <c:axId val="552923968"/>
        <c:extLst/>
      </c:lineChart>
      <c:catAx>
        <c:axId val="692474176"/>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number</a:t>
                </a:r>
                <a:r>
                  <a:rPr lang="en-GB" sz="1400" baseline="0"/>
                  <a:t> of input parameters</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876510224"/>
        <c:crosses val="autoZero"/>
        <c:auto val="1"/>
        <c:lblAlgn val="ctr"/>
        <c:lblOffset val="100"/>
        <c:noMultiLvlLbl val="0"/>
      </c:catAx>
      <c:valAx>
        <c:axId val="8765102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b="0" i="0" kern="1200" baseline="0">
                    <a:solidFill>
                      <a:srgbClr val="595959"/>
                    </a:solidFill>
                    <a:effectLst/>
                  </a:rPr>
                  <a:t>Scaled W</a:t>
                </a:r>
                <a:r>
                  <a:rPr lang="en-GB" sz="1400" b="0" i="0" kern="1200" spc="-700" baseline="-25000">
                    <a:solidFill>
                      <a:srgbClr val="595959"/>
                    </a:solidFill>
                    <a:effectLst/>
                  </a:rPr>
                  <a:t>2</a:t>
                </a:r>
                <a:r>
                  <a:rPr lang="en-GB" sz="1400" b="0" i="0" kern="1200" baseline="30000">
                    <a:solidFill>
                      <a:srgbClr val="595959"/>
                    </a:solidFill>
                    <a:effectLst/>
                  </a:rPr>
                  <a:t>2</a:t>
                </a:r>
                <a:r>
                  <a:rPr lang="en-GB" sz="1400" b="0" i="0" kern="1200" baseline="0">
                    <a:solidFill>
                      <a:srgbClr val="595959"/>
                    </a:solidFill>
                    <a:effectLst/>
                  </a:rPr>
                  <a:t> (solid)</a:t>
                </a:r>
                <a:endParaRPr lang="en-NL" sz="1400">
                  <a:effectLst/>
                </a:endParaRP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692474176"/>
        <c:crosses val="autoZero"/>
        <c:crossBetween val="between"/>
      </c:valAx>
      <c:valAx>
        <c:axId val="552923968"/>
        <c:scaling>
          <c:orientation val="minMax"/>
        </c:scaling>
        <c:delete val="0"/>
        <c:axPos val="r"/>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b="0" i="0" kern="1200" baseline="0">
                    <a:solidFill>
                      <a:srgbClr val="595959"/>
                    </a:solidFill>
                    <a:effectLst/>
                  </a:rPr>
                  <a:t>Scaled spread (dotted)</a:t>
                </a:r>
                <a:endParaRPr lang="en-NL" sz="1400">
                  <a:effectLst/>
                </a:endParaRP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877465808"/>
        <c:crosses val="max"/>
        <c:crossBetween val="between"/>
      </c:valAx>
      <c:catAx>
        <c:axId val="877465808"/>
        <c:scaling>
          <c:orientation val="minMax"/>
        </c:scaling>
        <c:delete val="1"/>
        <c:axPos val="b"/>
        <c:numFmt formatCode="General" sourceLinked="1"/>
        <c:majorTickMark val="out"/>
        <c:minorTickMark val="none"/>
        <c:tickLblPos val="nextTo"/>
        <c:crossAx val="55292396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5"/>
          <c:order val="4"/>
          <c:tx>
            <c:v>'Full' Sob. rad.</c:v>
          </c:tx>
          <c:spPr>
            <a:ln w="25400" cap="rnd">
              <a:solidFill>
                <a:schemeClr val="accent1"/>
              </a:solidFill>
              <a:round/>
            </a:ln>
            <a:effectLst/>
          </c:spPr>
          <c:marker>
            <c:symbol val="circle"/>
            <c:size val="5"/>
            <c:spPr>
              <a:solidFill>
                <a:schemeClr val="accent1"/>
              </a:solidFill>
              <a:ln w="9525">
                <a:solidFill>
                  <a:schemeClr val="accent1"/>
                </a:solidFill>
              </a:ln>
              <a:effectLst/>
            </c:spPr>
          </c:marker>
          <c:cat>
            <c:numRef>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f>'Spread &amp; discr.'!$AH$39:$AH$46</c:f>
              <c:numCache>
                <c:formatCode>0.000</c:formatCode>
                <c:ptCount val="8"/>
                <c:pt idx="0">
                  <c:v>0.43371956556859398</c:v>
                </c:pt>
                <c:pt idx="1">
                  <c:v>0.64960022146265095</c:v>
                </c:pt>
                <c:pt idx="2">
                  <c:v>0.76736802590395203</c:v>
                </c:pt>
                <c:pt idx="3">
                  <c:v>0.77815451760895504</c:v>
                </c:pt>
                <c:pt idx="4">
                  <c:v>0.79781235896636005</c:v>
                </c:pt>
                <c:pt idx="5">
                  <c:v>0.78766202397992202</c:v>
                </c:pt>
                <c:pt idx="6">
                  <c:v>0.786994917786492</c:v>
                </c:pt>
                <c:pt idx="7">
                  <c:v>0.78945097142840703</c:v>
                </c:pt>
              </c:numCache>
            </c:numRef>
          </c:val>
          <c:smooth val="0"/>
          <c:extLst>
            <c:ext xmlns:c16="http://schemas.microsoft.com/office/drawing/2014/chart" uri="{C3380CC4-5D6E-409C-BE32-E72D297353CC}">
              <c16:uniqueId val="{00000000-0F09-4573-8390-59459831400C}"/>
            </c:ext>
          </c:extLst>
        </c:ser>
        <c:ser>
          <c:idx val="6"/>
          <c:order val="5"/>
          <c:tx>
            <c:v>'Partial' Sob. rad.</c:v>
          </c:tx>
          <c:spPr>
            <a:ln w="25400" cap="rnd">
              <a:solidFill>
                <a:schemeClr val="accent2"/>
              </a:solidFill>
              <a:round/>
            </a:ln>
            <a:effectLst/>
          </c:spPr>
          <c:marker>
            <c:symbol val="triangle"/>
            <c:size val="5"/>
            <c:spPr>
              <a:solidFill>
                <a:schemeClr val="accent2"/>
              </a:solidFill>
              <a:ln w="9525">
                <a:solidFill>
                  <a:schemeClr val="accent2"/>
                </a:solidFill>
              </a:ln>
              <a:effectLst/>
            </c:spPr>
          </c:marker>
          <c:cat>
            <c:numRef>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f>'Spread &amp; discr.'!$AI$39:$AI$46</c:f>
              <c:numCache>
                <c:formatCode>0.000</c:formatCode>
                <c:ptCount val="8"/>
                <c:pt idx="0">
                  <c:v>0.90793151287029805</c:v>
                </c:pt>
                <c:pt idx="1">
                  <c:v>0.87202256581959203</c:v>
                </c:pt>
                <c:pt idx="2">
                  <c:v>0.799069138400476</c:v>
                </c:pt>
                <c:pt idx="3">
                  <c:v>0.76041988179626596</c:v>
                </c:pt>
                <c:pt idx="4">
                  <c:v>0.73640791560063601</c:v>
                </c:pt>
                <c:pt idx="5">
                  <c:v>0.73134896553015305</c:v>
                </c:pt>
                <c:pt idx="6">
                  <c:v>0.72989945712126103</c:v>
                </c:pt>
                <c:pt idx="7">
                  <c:v>0.72914436155320905</c:v>
                </c:pt>
              </c:numCache>
            </c:numRef>
          </c:val>
          <c:smooth val="0"/>
          <c:extLst>
            <c:ext xmlns:c16="http://schemas.microsoft.com/office/drawing/2014/chart" uri="{C3380CC4-5D6E-409C-BE32-E72D297353CC}">
              <c16:uniqueId val="{00000001-0F09-4573-8390-59459831400C}"/>
            </c:ext>
          </c:extLst>
        </c:ser>
        <c:ser>
          <c:idx val="7"/>
          <c:order val="6"/>
          <c:tx>
            <c:v>'Full' Rd rad.</c:v>
          </c:tx>
          <c:spPr>
            <a:ln w="25400" cap="rnd">
              <a:solidFill>
                <a:schemeClr val="accent3"/>
              </a:solidFill>
              <a:round/>
            </a:ln>
            <a:effectLst/>
          </c:spPr>
          <c:marker>
            <c:symbol val="square"/>
            <c:size val="5"/>
            <c:spPr>
              <a:solidFill>
                <a:schemeClr val="accent3"/>
              </a:solidFill>
              <a:ln w="9525">
                <a:solidFill>
                  <a:schemeClr val="accent3"/>
                </a:solidFill>
              </a:ln>
              <a:effectLst/>
            </c:spPr>
          </c:marker>
          <c:cat>
            <c:numRef>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f>'Spread &amp; discr.'!$AJ$39:$AJ$46</c:f>
              <c:numCache>
                <c:formatCode>0.000</c:formatCode>
                <c:ptCount val="8"/>
                <c:pt idx="0">
                  <c:v>0.57047848053139205</c:v>
                </c:pt>
                <c:pt idx="1">
                  <c:v>0.72794269644397303</c:v>
                </c:pt>
                <c:pt idx="2">
                  <c:v>0.78893896961277599</c:v>
                </c:pt>
                <c:pt idx="3">
                  <c:v>0.801569273308538</c:v>
                </c:pt>
                <c:pt idx="4">
                  <c:v>0.80404496064610298</c:v>
                </c:pt>
                <c:pt idx="5">
                  <c:v>0.80386325635221401</c:v>
                </c:pt>
                <c:pt idx="6">
                  <c:v>0.80365239493349505</c:v>
                </c:pt>
                <c:pt idx="7">
                  <c:v>0.803508940730979</c:v>
                </c:pt>
              </c:numCache>
            </c:numRef>
          </c:val>
          <c:smooth val="0"/>
          <c:extLst>
            <c:ext xmlns:c16="http://schemas.microsoft.com/office/drawing/2014/chart" uri="{C3380CC4-5D6E-409C-BE32-E72D297353CC}">
              <c16:uniqueId val="{00000002-0F09-4573-8390-59459831400C}"/>
            </c:ext>
          </c:extLst>
        </c:ser>
        <c:ser>
          <c:idx val="8"/>
          <c:order val="7"/>
          <c:tx>
            <c:v>'Partial' Rd rad.</c:v>
          </c:tx>
          <c:spPr>
            <a:ln w="25400" cap="rnd">
              <a:solidFill>
                <a:schemeClr val="accent4"/>
              </a:solidFill>
              <a:round/>
            </a:ln>
            <a:effectLst/>
          </c:spPr>
          <c:marker>
            <c:symbol val="diamond"/>
            <c:size val="5"/>
            <c:spPr>
              <a:solidFill>
                <a:schemeClr val="accent4"/>
              </a:solidFill>
              <a:ln w="9525">
                <a:solidFill>
                  <a:schemeClr val="accent4"/>
                </a:solidFill>
              </a:ln>
              <a:effectLst/>
            </c:spPr>
          </c:marker>
          <c:cat>
            <c:numRef>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f>'Spread &amp; discr.'!$AK$39:$AK$46</c:f>
              <c:numCache>
                <c:formatCode>0.000</c:formatCode>
                <c:ptCount val="8"/>
                <c:pt idx="0">
                  <c:v>1.0933672124813101</c:v>
                </c:pt>
                <c:pt idx="1">
                  <c:v>1.00708336491438</c:v>
                </c:pt>
                <c:pt idx="2">
                  <c:v>0.83863933313434202</c:v>
                </c:pt>
                <c:pt idx="3">
                  <c:v>0.76600624254134797</c:v>
                </c:pt>
                <c:pt idx="4">
                  <c:v>0.73646191915513304</c:v>
                </c:pt>
                <c:pt idx="5">
                  <c:v>0.73136993755141499</c:v>
                </c:pt>
                <c:pt idx="6">
                  <c:v>0.729879850997603</c:v>
                </c:pt>
                <c:pt idx="7">
                  <c:v>0.72913826598239495</c:v>
                </c:pt>
              </c:numCache>
            </c:numRef>
          </c:val>
          <c:smooth val="0"/>
          <c:extLst>
            <c:ext xmlns:c16="http://schemas.microsoft.com/office/drawing/2014/chart" uri="{C3380CC4-5D6E-409C-BE32-E72D297353CC}">
              <c16:uniqueId val="{00000003-0F09-4573-8390-59459831400C}"/>
            </c:ext>
          </c:extLst>
        </c:ser>
        <c:ser>
          <c:idx val="9"/>
          <c:order val="9"/>
          <c:tx>
            <c:v>EOT (M=200)</c:v>
          </c:tx>
          <c:spPr>
            <a:ln w="25400" cap="rnd">
              <a:solidFill>
                <a:schemeClr val="accent6"/>
              </a:solidFill>
              <a:round/>
            </a:ln>
            <a:effectLst/>
          </c:spPr>
          <c:marker>
            <c:symbol val="x"/>
            <c:size val="5"/>
            <c:spPr>
              <a:noFill/>
              <a:ln w="9525">
                <a:solidFill>
                  <a:schemeClr val="accent6"/>
                </a:solidFill>
              </a:ln>
              <a:effectLst/>
            </c:spPr>
          </c:marker>
          <c:cat>
            <c:numRef>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f>'Spread &amp; discr.'!$AD$39:$AD$46</c:f>
              <c:numCache>
                <c:formatCode>General</c:formatCode>
                <c:ptCount val="8"/>
                <c:pt idx="0">
                  <c:v>1.4933819121016201</c:v>
                </c:pt>
                <c:pt idx="1">
                  <c:v>0.91522922457912304</c:v>
                </c:pt>
                <c:pt idx="2">
                  <c:v>0.41999497426800297</c:v>
                </c:pt>
                <c:pt idx="3">
                  <c:v>0.25449702712282701</c:v>
                </c:pt>
                <c:pt idx="4">
                  <c:v>0.15560980067011901</c:v>
                </c:pt>
                <c:pt idx="5">
                  <c:v>0.116597306049169</c:v>
                </c:pt>
                <c:pt idx="6">
                  <c:v>9.4354337452578999E-2</c:v>
                </c:pt>
                <c:pt idx="7">
                  <c:v>7.9379780579181103E-2</c:v>
                </c:pt>
              </c:numCache>
            </c:numRef>
          </c:val>
          <c:smooth val="0"/>
          <c:extLst>
            <c:ext xmlns:c16="http://schemas.microsoft.com/office/drawing/2014/chart" uri="{C3380CC4-5D6E-409C-BE32-E72D297353CC}">
              <c16:uniqueId val="{00000004-0F09-4573-8390-59459831400C}"/>
            </c:ext>
          </c:extLst>
        </c:ser>
        <c:ser>
          <c:idx val="11"/>
          <c:order val="11"/>
          <c:tx>
            <c:v>'Full' Sob. wind.</c:v>
          </c:tx>
          <c:spPr>
            <a:ln w="22225" cap="rnd">
              <a:solidFill>
                <a:srgbClr val="7030A0"/>
              </a:solidFill>
              <a:round/>
            </a:ln>
            <a:effectLst/>
          </c:spPr>
          <c:marker>
            <c:symbol val="none"/>
          </c:marker>
          <c:val>
            <c:numRef>
              <c:f>'Spread &amp; discr.'!$AL$39:$AL$46</c:f>
              <c:numCache>
                <c:formatCode>0.000</c:formatCode>
                <c:ptCount val="8"/>
                <c:pt idx="0">
                  <c:v>0.30682946237046899</c:v>
                </c:pt>
                <c:pt idx="1">
                  <c:v>0.34895192675192299</c:v>
                </c:pt>
                <c:pt idx="2">
                  <c:v>0.32845504947290899</c:v>
                </c:pt>
                <c:pt idx="3">
                  <c:v>0.25563379221802301</c:v>
                </c:pt>
                <c:pt idx="4">
                  <c:v>0.19973288764202099</c:v>
                </c:pt>
                <c:pt idx="5">
                  <c:v>0.14899887044777199</c:v>
                </c:pt>
                <c:pt idx="6">
                  <c:v>0.121566718224749</c:v>
                </c:pt>
                <c:pt idx="7">
                  <c:v>0.104730271977797</c:v>
                </c:pt>
              </c:numCache>
            </c:numRef>
          </c:val>
          <c:smooth val="0"/>
          <c:extLst>
            <c:ext xmlns:c16="http://schemas.microsoft.com/office/drawing/2014/chart" uri="{C3380CC4-5D6E-409C-BE32-E72D297353CC}">
              <c16:uniqueId val="{00000002-96D6-430D-95A4-2D9F1108ADDE}"/>
            </c:ext>
          </c:extLst>
        </c:ser>
        <c:dLbls>
          <c:showLegendKey val="0"/>
          <c:showVal val="0"/>
          <c:showCatName val="0"/>
          <c:showSerName val="0"/>
          <c:showPercent val="0"/>
          <c:showBubbleSize val="0"/>
        </c:dLbls>
        <c:marker val="1"/>
        <c:smooth val="0"/>
        <c:axId val="692474176"/>
        <c:axId val="876510224"/>
      </c:lineChart>
      <c:lineChart>
        <c:grouping val="standard"/>
        <c:varyColors val="0"/>
        <c:ser>
          <c:idx val="0"/>
          <c:order val="0"/>
          <c:tx>
            <c:v>'Full' Sob. rad.</c:v>
          </c:tx>
          <c:spPr>
            <a:ln w="25400" cap="sq">
              <a:solidFill>
                <a:schemeClr val="accent1"/>
              </a:solidFill>
              <a:prstDash val="sysDash"/>
              <a:round/>
            </a:ln>
            <a:effectLst/>
          </c:spPr>
          <c:marker>
            <c:symbol val="circle"/>
            <c:size val="5"/>
            <c:spPr>
              <a:solidFill>
                <a:schemeClr val="accent1"/>
              </a:solidFill>
              <a:ln w="9525">
                <a:solidFill>
                  <a:schemeClr val="accent1"/>
                </a:solidFill>
              </a:ln>
              <a:effectLst/>
            </c:spPr>
          </c:marker>
          <c:cat>
            <c:numRef>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f>'Spread &amp; discr.'!$R$39:$R$46</c:f>
              <c:numCache>
                <c:formatCode>General</c:formatCode>
                <c:ptCount val="8"/>
                <c:pt idx="0">
                  <c:v>0.190613389634196</c:v>
                </c:pt>
                <c:pt idx="1">
                  <c:v>0.19597995206897001</c:v>
                </c:pt>
                <c:pt idx="2">
                  <c:v>0.19508018559457899</c:v>
                </c:pt>
                <c:pt idx="3">
                  <c:v>0.193694360655248</c:v>
                </c:pt>
                <c:pt idx="4">
                  <c:v>0.19424387495119699</c:v>
                </c:pt>
                <c:pt idx="5">
                  <c:v>0.19311138151895499</c:v>
                </c:pt>
                <c:pt idx="6">
                  <c:v>0.19242747776924199</c:v>
                </c:pt>
                <c:pt idx="7">
                  <c:v>0.19112692794977201</c:v>
                </c:pt>
              </c:numCache>
            </c:numRef>
          </c:val>
          <c:smooth val="0"/>
          <c:extLst>
            <c:ext xmlns:c16="http://schemas.microsoft.com/office/drawing/2014/chart" uri="{C3380CC4-5D6E-409C-BE32-E72D297353CC}">
              <c16:uniqueId val="{00000005-0F09-4573-8390-59459831400C}"/>
            </c:ext>
          </c:extLst>
        </c:ser>
        <c:ser>
          <c:idx val="1"/>
          <c:order val="1"/>
          <c:tx>
            <c:v>'Partial' Sob. rad.</c:v>
          </c:tx>
          <c:spPr>
            <a:ln w="25400" cap="sq">
              <a:solidFill>
                <a:schemeClr val="accent2"/>
              </a:solidFill>
              <a:prstDash val="sysDash"/>
              <a:round/>
            </a:ln>
            <a:effectLst/>
          </c:spPr>
          <c:marker>
            <c:symbol val="triangle"/>
            <c:size val="5"/>
            <c:spPr>
              <a:solidFill>
                <a:schemeClr val="accent2"/>
              </a:solidFill>
              <a:ln w="9525">
                <a:solidFill>
                  <a:schemeClr val="accent2"/>
                </a:solidFill>
              </a:ln>
              <a:effectLst/>
            </c:spPr>
          </c:marker>
          <c:cat>
            <c:numRef>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f>'Spread &amp; discr.'!$S$39:$S$46</c:f>
              <c:numCache>
                <c:formatCode>General</c:formatCode>
                <c:ptCount val="8"/>
                <c:pt idx="0">
                  <c:v>0.305555029831725</c:v>
                </c:pt>
                <c:pt idx="1">
                  <c:v>0.31629244300671</c:v>
                </c:pt>
                <c:pt idx="2">
                  <c:v>0.32058129612594499</c:v>
                </c:pt>
                <c:pt idx="3">
                  <c:v>0.32223607019482298</c:v>
                </c:pt>
                <c:pt idx="4">
                  <c:v>0.32349439663604701</c:v>
                </c:pt>
                <c:pt idx="5">
                  <c:v>0.32411318718368298</c:v>
                </c:pt>
                <c:pt idx="6">
                  <c:v>0.324481127814996</c:v>
                </c:pt>
                <c:pt idx="7">
                  <c:v>0.32472493469583003</c:v>
                </c:pt>
              </c:numCache>
            </c:numRef>
          </c:val>
          <c:smooth val="0"/>
          <c:extLst>
            <c:ext xmlns:c16="http://schemas.microsoft.com/office/drawing/2014/chart" uri="{C3380CC4-5D6E-409C-BE32-E72D297353CC}">
              <c16:uniqueId val="{00000006-0F09-4573-8390-59459831400C}"/>
            </c:ext>
          </c:extLst>
        </c:ser>
        <c:ser>
          <c:idx val="2"/>
          <c:order val="2"/>
          <c:tx>
            <c:v>'Full' Rd rad.</c:v>
          </c:tx>
          <c:spPr>
            <a:ln w="25400" cap="sq">
              <a:solidFill>
                <a:schemeClr val="accent3"/>
              </a:solidFill>
              <a:prstDash val="sysDash"/>
              <a:round/>
            </a:ln>
            <a:effectLst/>
          </c:spPr>
          <c:marker>
            <c:symbol val="square"/>
            <c:size val="5"/>
            <c:spPr>
              <a:solidFill>
                <a:schemeClr val="accent3"/>
              </a:solidFill>
              <a:ln w="9525">
                <a:solidFill>
                  <a:schemeClr val="accent3"/>
                </a:solidFill>
              </a:ln>
              <a:effectLst/>
            </c:spPr>
          </c:marker>
          <c:cat>
            <c:numRef>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f>'Spread &amp; discr.'!$T$39:$T$46</c:f>
              <c:numCache>
                <c:formatCode>General</c:formatCode>
                <c:ptCount val="8"/>
                <c:pt idx="0">
                  <c:v>0.174307226053073</c:v>
                </c:pt>
                <c:pt idx="1">
                  <c:v>0.18016423514286001</c:v>
                </c:pt>
                <c:pt idx="2">
                  <c:v>0.177854546027265</c:v>
                </c:pt>
                <c:pt idx="3">
                  <c:v>0.17742507542952801</c:v>
                </c:pt>
                <c:pt idx="4">
                  <c:v>0.17679756745384001</c:v>
                </c:pt>
                <c:pt idx="5">
                  <c:v>0.17680676676837001</c:v>
                </c:pt>
                <c:pt idx="6">
                  <c:v>0.17654231301803799</c:v>
                </c:pt>
                <c:pt idx="7">
                  <c:v>0.17723109007475299</c:v>
                </c:pt>
              </c:numCache>
            </c:numRef>
          </c:val>
          <c:smooth val="0"/>
          <c:extLst>
            <c:ext xmlns:c16="http://schemas.microsoft.com/office/drawing/2014/chart" uri="{C3380CC4-5D6E-409C-BE32-E72D297353CC}">
              <c16:uniqueId val="{00000007-0F09-4573-8390-59459831400C}"/>
            </c:ext>
          </c:extLst>
        </c:ser>
        <c:ser>
          <c:idx val="3"/>
          <c:order val="3"/>
          <c:tx>
            <c:v>'Partial' Rd rad.</c:v>
          </c:tx>
          <c:spPr>
            <a:ln w="25400" cap="sq">
              <a:solidFill>
                <a:schemeClr val="accent4"/>
              </a:solidFill>
              <a:prstDash val="sysDash"/>
              <a:round/>
            </a:ln>
            <a:effectLst/>
          </c:spPr>
          <c:marker>
            <c:symbol val="diamond"/>
            <c:size val="5"/>
            <c:spPr>
              <a:solidFill>
                <a:schemeClr val="accent4"/>
              </a:solidFill>
              <a:ln w="9525">
                <a:solidFill>
                  <a:schemeClr val="accent4"/>
                </a:solidFill>
              </a:ln>
              <a:effectLst/>
            </c:spPr>
          </c:marker>
          <c:cat>
            <c:numRef>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f>'Spread &amp; discr.'!$U$39:$U$46</c:f>
              <c:numCache>
                <c:formatCode>General</c:formatCode>
                <c:ptCount val="8"/>
                <c:pt idx="0">
                  <c:v>0.30125600768435201</c:v>
                </c:pt>
                <c:pt idx="1">
                  <c:v>0.31087104270153998</c:v>
                </c:pt>
                <c:pt idx="2">
                  <c:v>0.30677221012946099</c:v>
                </c:pt>
                <c:pt idx="3">
                  <c:v>0.30307168709448901</c:v>
                </c:pt>
                <c:pt idx="4">
                  <c:v>0.30223105947908202</c:v>
                </c:pt>
                <c:pt idx="5">
                  <c:v>0.30312229059224299</c:v>
                </c:pt>
                <c:pt idx="6">
                  <c:v>0.30384833043306703</c:v>
                </c:pt>
                <c:pt idx="7">
                  <c:v>0.30411211108867198</c:v>
                </c:pt>
              </c:numCache>
            </c:numRef>
          </c:val>
          <c:smooth val="0"/>
          <c:extLst>
            <c:ext xmlns:c16="http://schemas.microsoft.com/office/drawing/2014/chart" uri="{C3380CC4-5D6E-409C-BE32-E72D297353CC}">
              <c16:uniqueId val="{00000008-0F09-4573-8390-59459831400C}"/>
            </c:ext>
          </c:extLst>
        </c:ser>
        <c:ser>
          <c:idx val="4"/>
          <c:order val="8"/>
          <c:tx>
            <c:v>EOT (M=200)</c:v>
          </c:tx>
          <c:spPr>
            <a:ln w="25400" cap="sq">
              <a:solidFill>
                <a:schemeClr val="accent6"/>
              </a:solidFill>
              <a:prstDash val="sysDash"/>
              <a:round/>
            </a:ln>
            <a:effectLst/>
          </c:spPr>
          <c:marker>
            <c:symbol val="x"/>
            <c:size val="5"/>
            <c:spPr>
              <a:noFill/>
              <a:ln w="9525">
                <a:solidFill>
                  <a:schemeClr val="accent6"/>
                </a:solidFill>
              </a:ln>
              <a:effectLst/>
            </c:spPr>
          </c:marker>
          <c:cat>
            <c:numRef>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f>'Spread &amp; discr.'!$N$39:$N$46</c:f>
              <c:numCache>
                <c:formatCode>General</c:formatCode>
                <c:ptCount val="8"/>
                <c:pt idx="0">
                  <c:v>0.37119499289409402</c:v>
                </c:pt>
                <c:pt idx="1">
                  <c:v>0.354784088554153</c:v>
                </c:pt>
                <c:pt idx="2">
                  <c:v>0.33595431551349503</c:v>
                </c:pt>
                <c:pt idx="3">
                  <c:v>0.32575082755161999</c:v>
                </c:pt>
                <c:pt idx="4">
                  <c:v>0.32076533926712703</c:v>
                </c:pt>
                <c:pt idx="5">
                  <c:v>0.31743866203792398</c:v>
                </c:pt>
                <c:pt idx="6">
                  <c:v>0.31074545955712801</c:v>
                </c:pt>
                <c:pt idx="7">
                  <c:v>0.30596426866180698</c:v>
                </c:pt>
              </c:numCache>
            </c:numRef>
          </c:val>
          <c:smooth val="0"/>
          <c:extLst>
            <c:ext xmlns:c16="http://schemas.microsoft.com/office/drawing/2014/chart" uri="{C3380CC4-5D6E-409C-BE32-E72D297353CC}">
              <c16:uniqueId val="{00000009-0F09-4573-8390-59459831400C}"/>
            </c:ext>
          </c:extLst>
        </c:ser>
        <c:ser>
          <c:idx val="10"/>
          <c:order val="10"/>
          <c:tx>
            <c:v>'Full' Sob. wind.</c:v>
          </c:tx>
          <c:spPr>
            <a:ln w="22225" cap="rnd">
              <a:solidFill>
                <a:srgbClr val="7030A0"/>
              </a:solidFill>
              <a:prstDash val="dash"/>
              <a:round/>
            </a:ln>
            <a:effectLst/>
          </c:spPr>
          <c:marker>
            <c:symbol val="none"/>
          </c:marker>
          <c:val>
            <c:numRef>
              <c:f>'Spread &amp; discr.'!$V$39:$V$46</c:f>
              <c:numCache>
                <c:formatCode>General</c:formatCode>
                <c:ptCount val="8"/>
                <c:pt idx="0">
                  <c:v>0.17746165288567101</c:v>
                </c:pt>
                <c:pt idx="1">
                  <c:v>0.18103034289374101</c:v>
                </c:pt>
                <c:pt idx="2">
                  <c:v>0.18062572009263</c:v>
                </c:pt>
                <c:pt idx="3">
                  <c:v>0.17874131938462401</c:v>
                </c:pt>
                <c:pt idx="4">
                  <c:v>0.18113296081354399</c:v>
                </c:pt>
                <c:pt idx="5">
                  <c:v>0.17955485554342099</c:v>
                </c:pt>
                <c:pt idx="6">
                  <c:v>0.179070809861992</c:v>
                </c:pt>
                <c:pt idx="7">
                  <c:v>0.17891896111703301</c:v>
                </c:pt>
              </c:numCache>
            </c:numRef>
          </c:val>
          <c:smooth val="0"/>
          <c:extLst>
            <c:ext xmlns:c16="http://schemas.microsoft.com/office/drawing/2014/chart" uri="{C3380CC4-5D6E-409C-BE32-E72D297353CC}">
              <c16:uniqueId val="{00000001-96D6-430D-95A4-2D9F1108ADDE}"/>
            </c:ext>
          </c:extLst>
        </c:ser>
        <c:dLbls>
          <c:showLegendKey val="0"/>
          <c:showVal val="0"/>
          <c:showCatName val="0"/>
          <c:showSerName val="0"/>
          <c:showPercent val="0"/>
          <c:showBubbleSize val="0"/>
        </c:dLbls>
        <c:marker val="1"/>
        <c:smooth val="0"/>
        <c:axId val="877465808"/>
        <c:axId val="552923968"/>
      </c:lineChart>
      <c:catAx>
        <c:axId val="692474176"/>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number</a:t>
                </a:r>
                <a:r>
                  <a:rPr lang="en-GB" sz="1400" baseline="0"/>
                  <a:t> of input parameters</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876510224"/>
        <c:crosses val="autoZero"/>
        <c:auto val="1"/>
        <c:lblAlgn val="ctr"/>
        <c:lblOffset val="100"/>
        <c:noMultiLvlLbl val="0"/>
      </c:catAx>
      <c:valAx>
        <c:axId val="8765102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b="0" i="0" kern="1200" baseline="0">
                    <a:solidFill>
                      <a:srgbClr val="595959"/>
                    </a:solidFill>
                    <a:effectLst/>
                  </a:rPr>
                  <a:t>Scaled W</a:t>
                </a:r>
                <a:r>
                  <a:rPr lang="en-GB" sz="1400" b="0" i="0" kern="1200" spc="-700" baseline="-25000">
                    <a:solidFill>
                      <a:srgbClr val="595959"/>
                    </a:solidFill>
                    <a:effectLst/>
                  </a:rPr>
                  <a:t>2</a:t>
                </a:r>
                <a:r>
                  <a:rPr lang="en-GB" sz="1400" b="0" i="0" kern="1200" baseline="30000">
                    <a:solidFill>
                      <a:srgbClr val="595959"/>
                    </a:solidFill>
                    <a:effectLst/>
                  </a:rPr>
                  <a:t>2</a:t>
                </a:r>
                <a:r>
                  <a:rPr lang="en-GB" sz="1400" b="0" i="0" kern="1200" baseline="0">
                    <a:solidFill>
                      <a:srgbClr val="595959"/>
                    </a:solidFill>
                    <a:effectLst/>
                  </a:rPr>
                  <a:t> (solid)</a:t>
                </a:r>
                <a:endParaRPr lang="en-NL" sz="1400">
                  <a:effectLst/>
                </a:endParaRP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692474176"/>
        <c:crosses val="autoZero"/>
        <c:crossBetween val="between"/>
      </c:valAx>
      <c:valAx>
        <c:axId val="552923968"/>
        <c:scaling>
          <c:orientation val="minMax"/>
        </c:scaling>
        <c:delete val="0"/>
        <c:axPos val="r"/>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b="0" i="0" kern="1200" baseline="0">
                    <a:solidFill>
                      <a:srgbClr val="595959"/>
                    </a:solidFill>
                    <a:effectLst/>
                  </a:rPr>
                  <a:t>Scaled spread (dotted)</a:t>
                </a:r>
                <a:endParaRPr lang="en-NL" sz="1400">
                  <a:effectLst/>
                </a:endParaRP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877465808"/>
        <c:crosses val="max"/>
        <c:crossBetween val="between"/>
      </c:valAx>
      <c:catAx>
        <c:axId val="877465808"/>
        <c:scaling>
          <c:orientation val="minMax"/>
        </c:scaling>
        <c:delete val="1"/>
        <c:axPos val="b"/>
        <c:numFmt formatCode="General" sourceLinked="1"/>
        <c:majorTickMark val="out"/>
        <c:minorTickMark val="none"/>
        <c:tickLblPos val="nextTo"/>
        <c:crossAx val="55292396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k=10,</a:t>
            </a:r>
            <a:r>
              <a:rPr lang="en-GB" baseline="0"/>
              <a:t> sobol radial vs sobol winding (following Saltelli tests)</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2"/>
          <c:order val="2"/>
          <c:tx>
            <c:v>Sobol radial (discr.)</c:v>
          </c:tx>
          <c:spPr>
            <a:ln w="25400" cap="rnd">
              <a:solidFill>
                <a:schemeClr val="accent2"/>
              </a:solidFill>
              <a:round/>
            </a:ln>
            <a:effectLst/>
          </c:spPr>
          <c:marker>
            <c:symbol val="none"/>
          </c:marker>
          <c:cat>
            <c:numRef>
              <c:f>'Spread &amp; discr.'!$X$74:$X$86</c:f>
              <c:numCache>
                <c:formatCode>General</c:formatCode>
                <c:ptCount val="13"/>
                <c:pt idx="0">
                  <c:v>3</c:v>
                </c:pt>
                <c:pt idx="1">
                  <c:v>6</c:v>
                </c:pt>
                <c:pt idx="2">
                  <c:v>10</c:v>
                </c:pt>
                <c:pt idx="3">
                  <c:v>20</c:v>
                </c:pt>
                <c:pt idx="4">
                  <c:v>50</c:v>
                </c:pt>
                <c:pt idx="5">
                  <c:v>100</c:v>
                </c:pt>
                <c:pt idx="6">
                  <c:v>200</c:v>
                </c:pt>
                <c:pt idx="7">
                  <c:v>300</c:v>
                </c:pt>
                <c:pt idx="8">
                  <c:v>400</c:v>
                </c:pt>
                <c:pt idx="9">
                  <c:v>600</c:v>
                </c:pt>
                <c:pt idx="10">
                  <c:v>800</c:v>
                </c:pt>
                <c:pt idx="11">
                  <c:v>1440</c:v>
                </c:pt>
                <c:pt idx="12">
                  <c:v>2880</c:v>
                </c:pt>
              </c:numCache>
            </c:numRef>
          </c:cat>
          <c:val>
            <c:numRef>
              <c:f>'Spread &amp; discr.'!$AI$74:$AI$86</c:f>
              <c:numCache>
                <c:formatCode>0.000</c:formatCode>
                <c:ptCount val="13"/>
                <c:pt idx="0">
                  <c:v>0.53323731241559003</c:v>
                </c:pt>
                <c:pt idx="1">
                  <c:v>0.43371956556859398</c:v>
                </c:pt>
                <c:pt idx="2">
                  <c:v>0.40930229849879102</c:v>
                </c:pt>
                <c:pt idx="3">
                  <c:v>0.349822986324892</c:v>
                </c:pt>
                <c:pt idx="4">
                  <c:v>0.38699888418726203</c:v>
                </c:pt>
                <c:pt idx="5">
                  <c:v>0.29158429134861802</c:v>
                </c:pt>
                <c:pt idx="6">
                  <c:v>0.238827831554937</c:v>
                </c:pt>
                <c:pt idx="7">
                  <c:v>0.20172262659261</c:v>
                </c:pt>
                <c:pt idx="8">
                  <c:v>0.16937650992766601</c:v>
                </c:pt>
                <c:pt idx="9">
                  <c:v>0.13865094189770999</c:v>
                </c:pt>
                <c:pt idx="10">
                  <c:v>0.12415770231126499</c:v>
                </c:pt>
                <c:pt idx="11">
                  <c:v>9.0847300994868305E-2</c:v>
                </c:pt>
                <c:pt idx="12">
                  <c:v>6.9149480198963595E-2</c:v>
                </c:pt>
              </c:numCache>
            </c:numRef>
          </c:val>
          <c:smooth val="0"/>
          <c:extLst>
            <c:ext xmlns:c16="http://schemas.microsoft.com/office/drawing/2014/chart" uri="{C3380CC4-5D6E-409C-BE32-E72D297353CC}">
              <c16:uniqueId val="{00000000-B8CD-4F86-ADE6-ABE92E920696}"/>
            </c:ext>
          </c:extLst>
        </c:ser>
        <c:ser>
          <c:idx val="13"/>
          <c:order val="3"/>
          <c:tx>
            <c:v>Sobol winding (discr.)</c:v>
          </c:tx>
          <c:spPr>
            <a:ln w="25400" cap="rnd">
              <a:solidFill>
                <a:schemeClr val="accent1"/>
              </a:solidFill>
              <a:round/>
            </a:ln>
            <a:effectLst/>
          </c:spPr>
          <c:marker>
            <c:symbol val="none"/>
          </c:marker>
          <c:cat>
            <c:numRef>
              <c:f>'Spread &amp; discr.'!$X$74:$X$86</c:f>
              <c:numCache>
                <c:formatCode>General</c:formatCode>
                <c:ptCount val="13"/>
                <c:pt idx="0">
                  <c:v>3</c:v>
                </c:pt>
                <c:pt idx="1">
                  <c:v>6</c:v>
                </c:pt>
                <c:pt idx="2">
                  <c:v>10</c:v>
                </c:pt>
                <c:pt idx="3">
                  <c:v>20</c:v>
                </c:pt>
                <c:pt idx="4">
                  <c:v>50</c:v>
                </c:pt>
                <c:pt idx="5">
                  <c:v>100</c:v>
                </c:pt>
                <c:pt idx="6">
                  <c:v>200</c:v>
                </c:pt>
                <c:pt idx="7">
                  <c:v>300</c:v>
                </c:pt>
                <c:pt idx="8">
                  <c:v>400</c:v>
                </c:pt>
                <c:pt idx="9">
                  <c:v>600</c:v>
                </c:pt>
                <c:pt idx="10">
                  <c:v>800</c:v>
                </c:pt>
                <c:pt idx="11">
                  <c:v>1440</c:v>
                </c:pt>
                <c:pt idx="12">
                  <c:v>2880</c:v>
                </c:pt>
              </c:numCache>
            </c:numRef>
          </c:cat>
          <c:val>
            <c:numRef>
              <c:f>'Spread &amp; discr.'!$AJ$74:$AJ$86</c:f>
              <c:numCache>
                <c:formatCode>0.000</c:formatCode>
                <c:ptCount val="13"/>
                <c:pt idx="0">
                  <c:v>0.354150633305298</c:v>
                </c:pt>
                <c:pt idx="1">
                  <c:v>0.30682946237046899</c:v>
                </c:pt>
                <c:pt idx="2">
                  <c:v>0.28061323166895003</c:v>
                </c:pt>
                <c:pt idx="3">
                  <c:v>0.26977215192148102</c:v>
                </c:pt>
                <c:pt idx="4">
                  <c:v>0.31762392742943202</c:v>
                </c:pt>
                <c:pt idx="5">
                  <c:v>0.27376865798383099</c:v>
                </c:pt>
                <c:pt idx="6">
                  <c:v>0.211666428156561</c:v>
                </c:pt>
                <c:pt idx="7">
                  <c:v>0.18408482680226501</c:v>
                </c:pt>
                <c:pt idx="8">
                  <c:v>0.155409469652945</c:v>
                </c:pt>
                <c:pt idx="9">
                  <c:v>0.14619605638873701</c:v>
                </c:pt>
                <c:pt idx="10">
                  <c:v>0.13447416077284399</c:v>
                </c:pt>
                <c:pt idx="11">
                  <c:v>0.108826511286401</c:v>
                </c:pt>
                <c:pt idx="12">
                  <c:v>8.565799240824E-2</c:v>
                </c:pt>
              </c:numCache>
            </c:numRef>
          </c:val>
          <c:smooth val="0"/>
          <c:extLst>
            <c:ext xmlns:c16="http://schemas.microsoft.com/office/drawing/2014/chart" uri="{C3380CC4-5D6E-409C-BE32-E72D297353CC}">
              <c16:uniqueId val="{00000001-B8CD-4F86-ADE6-ABE92E920696}"/>
            </c:ext>
          </c:extLst>
        </c:ser>
        <c:dLbls>
          <c:showLegendKey val="0"/>
          <c:showVal val="0"/>
          <c:showCatName val="0"/>
          <c:showSerName val="0"/>
          <c:showPercent val="0"/>
          <c:showBubbleSize val="0"/>
        </c:dLbls>
        <c:marker val="1"/>
        <c:smooth val="0"/>
        <c:axId val="692474176"/>
        <c:axId val="876510224"/>
      </c:lineChart>
      <c:lineChart>
        <c:grouping val="standard"/>
        <c:varyColors val="0"/>
        <c:ser>
          <c:idx val="10"/>
          <c:order val="0"/>
          <c:tx>
            <c:v>Sobol radial (spread)</c:v>
          </c:tx>
          <c:spPr>
            <a:ln w="25400" cap="rnd">
              <a:solidFill>
                <a:schemeClr val="accent2"/>
              </a:solidFill>
              <a:prstDash val="dash"/>
              <a:round/>
            </a:ln>
            <a:effectLst/>
          </c:spPr>
          <c:marker>
            <c:symbol val="none"/>
          </c:marker>
          <c:cat>
            <c:numRef>
              <c:f>'Spread &amp; discr.'!$X$74:$X$86</c:f>
              <c:numCache>
                <c:formatCode>General</c:formatCode>
                <c:ptCount val="13"/>
                <c:pt idx="0">
                  <c:v>3</c:v>
                </c:pt>
                <c:pt idx="1">
                  <c:v>6</c:v>
                </c:pt>
                <c:pt idx="2">
                  <c:v>10</c:v>
                </c:pt>
                <c:pt idx="3">
                  <c:v>20</c:v>
                </c:pt>
                <c:pt idx="4">
                  <c:v>50</c:v>
                </c:pt>
                <c:pt idx="5">
                  <c:v>100</c:v>
                </c:pt>
                <c:pt idx="6">
                  <c:v>200</c:v>
                </c:pt>
                <c:pt idx="7">
                  <c:v>300</c:v>
                </c:pt>
                <c:pt idx="8">
                  <c:v>400</c:v>
                </c:pt>
                <c:pt idx="9">
                  <c:v>600</c:v>
                </c:pt>
                <c:pt idx="10">
                  <c:v>800</c:v>
                </c:pt>
                <c:pt idx="11">
                  <c:v>1440</c:v>
                </c:pt>
                <c:pt idx="12">
                  <c:v>2880</c:v>
                </c:pt>
              </c:numCache>
            </c:numRef>
          </c:cat>
          <c:val>
            <c:numRef>
              <c:f>'Spread &amp; discr.'!$S$74:$S$86</c:f>
              <c:numCache>
                <c:formatCode>General</c:formatCode>
                <c:ptCount val="13"/>
                <c:pt idx="0">
                  <c:v>0.21487323164837899</c:v>
                </c:pt>
                <c:pt idx="1">
                  <c:v>0.190613389634196</c:v>
                </c:pt>
                <c:pt idx="2">
                  <c:v>0.18063588996035701</c:v>
                </c:pt>
                <c:pt idx="3">
                  <c:v>0.17035922774443099</c:v>
                </c:pt>
                <c:pt idx="4">
                  <c:v>0.164936456367199</c:v>
                </c:pt>
                <c:pt idx="5">
                  <c:v>0.16426646192012001</c:v>
                </c:pt>
                <c:pt idx="6">
                  <c:v>0.16457838024328</c:v>
                </c:pt>
                <c:pt idx="7">
                  <c:v>0.16393307412515101</c:v>
                </c:pt>
                <c:pt idx="8">
                  <c:v>0.16383529363337501</c:v>
                </c:pt>
                <c:pt idx="9">
                  <c:v>0.16385346168623999</c:v>
                </c:pt>
                <c:pt idx="10">
                  <c:v>0.16376173239338801</c:v>
                </c:pt>
                <c:pt idx="11">
                  <c:v>0.16373792264603501</c:v>
                </c:pt>
                <c:pt idx="12">
                  <c:v>0.163737645126769</c:v>
                </c:pt>
              </c:numCache>
            </c:numRef>
          </c:val>
          <c:smooth val="0"/>
          <c:extLst>
            <c:ext xmlns:c16="http://schemas.microsoft.com/office/drawing/2014/chart" uri="{C3380CC4-5D6E-409C-BE32-E72D297353CC}">
              <c16:uniqueId val="{00000002-B8CD-4F86-ADE6-ABE92E920696}"/>
            </c:ext>
          </c:extLst>
        </c:ser>
        <c:ser>
          <c:idx val="11"/>
          <c:order val="1"/>
          <c:tx>
            <c:v>Sobol winding (spread)</c:v>
          </c:tx>
          <c:spPr>
            <a:ln w="25400" cap="rnd">
              <a:solidFill>
                <a:schemeClr val="accent1"/>
              </a:solidFill>
              <a:prstDash val="dash"/>
              <a:round/>
            </a:ln>
            <a:effectLst/>
          </c:spPr>
          <c:marker>
            <c:symbol val="none"/>
          </c:marker>
          <c:cat>
            <c:numRef>
              <c:f>'Spread &amp; discr.'!$X$74:$X$86</c:f>
              <c:numCache>
                <c:formatCode>General</c:formatCode>
                <c:ptCount val="13"/>
                <c:pt idx="0">
                  <c:v>3</c:v>
                </c:pt>
                <c:pt idx="1">
                  <c:v>6</c:v>
                </c:pt>
                <c:pt idx="2">
                  <c:v>10</c:v>
                </c:pt>
                <c:pt idx="3">
                  <c:v>20</c:v>
                </c:pt>
                <c:pt idx="4">
                  <c:v>50</c:v>
                </c:pt>
                <c:pt idx="5">
                  <c:v>100</c:v>
                </c:pt>
                <c:pt idx="6">
                  <c:v>200</c:v>
                </c:pt>
                <c:pt idx="7">
                  <c:v>300</c:v>
                </c:pt>
                <c:pt idx="8">
                  <c:v>400</c:v>
                </c:pt>
                <c:pt idx="9">
                  <c:v>600</c:v>
                </c:pt>
                <c:pt idx="10">
                  <c:v>800</c:v>
                </c:pt>
                <c:pt idx="11">
                  <c:v>1440</c:v>
                </c:pt>
                <c:pt idx="12">
                  <c:v>2880</c:v>
                </c:pt>
              </c:numCache>
            </c:numRef>
          </c:cat>
          <c:val>
            <c:numRef>
              <c:f>'Spread &amp; discr.'!$T$74:$T$86</c:f>
              <c:numCache>
                <c:formatCode>General</c:formatCode>
                <c:ptCount val="13"/>
                <c:pt idx="0">
                  <c:v>0.211713532366786</c:v>
                </c:pt>
                <c:pt idx="1">
                  <c:v>0.17746165288567101</c:v>
                </c:pt>
                <c:pt idx="2">
                  <c:v>0.17127589820410299</c:v>
                </c:pt>
                <c:pt idx="3">
                  <c:v>0.162004219966326</c:v>
                </c:pt>
                <c:pt idx="4">
                  <c:v>0.16356167939070301</c:v>
                </c:pt>
                <c:pt idx="5">
                  <c:v>0.16199948503825901</c:v>
                </c:pt>
                <c:pt idx="6">
                  <c:v>0.16228043733361</c:v>
                </c:pt>
                <c:pt idx="7">
                  <c:v>0.16207152531737701</c:v>
                </c:pt>
                <c:pt idx="8">
                  <c:v>0.162046362835363</c:v>
                </c:pt>
                <c:pt idx="9">
                  <c:v>0.16221775332454</c:v>
                </c:pt>
                <c:pt idx="10">
                  <c:v>0.16194819937163299</c:v>
                </c:pt>
                <c:pt idx="11">
                  <c:v>0.16202840335125199</c:v>
                </c:pt>
                <c:pt idx="12">
                  <c:v>0.16214797421516999</c:v>
                </c:pt>
              </c:numCache>
            </c:numRef>
          </c:val>
          <c:smooth val="0"/>
          <c:extLst>
            <c:ext xmlns:c16="http://schemas.microsoft.com/office/drawing/2014/chart" uri="{C3380CC4-5D6E-409C-BE32-E72D297353CC}">
              <c16:uniqueId val="{00000003-B8CD-4F86-ADE6-ABE92E920696}"/>
            </c:ext>
          </c:extLst>
        </c:ser>
        <c:dLbls>
          <c:showLegendKey val="0"/>
          <c:showVal val="0"/>
          <c:showCatName val="0"/>
          <c:showSerName val="0"/>
          <c:showPercent val="0"/>
          <c:showBubbleSize val="0"/>
        </c:dLbls>
        <c:marker val="1"/>
        <c:smooth val="0"/>
        <c:axId val="761206431"/>
        <c:axId val="297178319"/>
      </c:lineChart>
      <c:catAx>
        <c:axId val="69247417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number</a:t>
                </a:r>
                <a:r>
                  <a:rPr lang="en-GB" baseline="0"/>
                  <a:t> of trajectories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6510224"/>
        <c:crosses val="autoZero"/>
        <c:auto val="1"/>
        <c:lblAlgn val="ctr"/>
        <c:lblOffset val="100"/>
        <c:noMultiLvlLbl val="0"/>
      </c:catAx>
      <c:valAx>
        <c:axId val="876510224"/>
        <c:scaling>
          <c:orientation val="minMax"/>
          <c:max val="0.9"/>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W2</a:t>
                </a:r>
                <a:r>
                  <a:rPr lang="en-GB" baseline="0"/>
                  <a:t> scaled (solid)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474176"/>
        <c:crosses val="autoZero"/>
        <c:crossBetween val="between"/>
      </c:valAx>
      <c:valAx>
        <c:axId val="297178319"/>
        <c:scaling>
          <c:orientation val="minMax"/>
          <c:min val="0.1"/>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Spread scaled</a:t>
                </a:r>
                <a:r>
                  <a:rPr lang="en-GB" baseline="0"/>
                  <a:t> </a:t>
                </a:r>
                <a:r>
                  <a:rPr lang="en-GB"/>
                  <a:t> (dotted)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206431"/>
        <c:crosses val="max"/>
        <c:crossBetween val="between"/>
      </c:valAx>
      <c:catAx>
        <c:axId val="761206431"/>
        <c:scaling>
          <c:orientation val="minMax"/>
        </c:scaling>
        <c:delete val="1"/>
        <c:axPos val="b"/>
        <c:numFmt formatCode="General" sourceLinked="1"/>
        <c:majorTickMark val="out"/>
        <c:minorTickMark val="none"/>
        <c:tickLblPos val="nextTo"/>
        <c:crossAx val="297178319"/>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k=50,</a:t>
            </a:r>
            <a:r>
              <a:rPr lang="en-GB" baseline="0"/>
              <a:t> sobol radial vs sobol winding (following Saltelli tests)</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2"/>
          <c:order val="2"/>
          <c:tx>
            <c:v>Radial (discr.)</c:v>
          </c:tx>
          <c:spPr>
            <a:ln w="28575" cap="rnd">
              <a:solidFill>
                <a:schemeClr val="accent2"/>
              </a:solidFill>
              <a:round/>
            </a:ln>
            <a:effectLst/>
          </c:spPr>
          <c:marker>
            <c:symbol val="none"/>
          </c:marker>
          <c:cat>
            <c:numRef>
              <c:f>'Spread &amp; discr.'!$X$74:$X$86</c:f>
              <c:numCache>
                <c:formatCode>General</c:formatCode>
                <c:ptCount val="13"/>
                <c:pt idx="0">
                  <c:v>3</c:v>
                </c:pt>
                <c:pt idx="1">
                  <c:v>6</c:v>
                </c:pt>
                <c:pt idx="2">
                  <c:v>10</c:v>
                </c:pt>
                <c:pt idx="3">
                  <c:v>20</c:v>
                </c:pt>
                <c:pt idx="4">
                  <c:v>50</c:v>
                </c:pt>
                <c:pt idx="5">
                  <c:v>100</c:v>
                </c:pt>
                <c:pt idx="6">
                  <c:v>200</c:v>
                </c:pt>
                <c:pt idx="7">
                  <c:v>300</c:v>
                </c:pt>
                <c:pt idx="8">
                  <c:v>400</c:v>
                </c:pt>
                <c:pt idx="9">
                  <c:v>600</c:v>
                </c:pt>
                <c:pt idx="10">
                  <c:v>800</c:v>
                </c:pt>
                <c:pt idx="11">
                  <c:v>1440</c:v>
                </c:pt>
                <c:pt idx="12">
                  <c:v>2880</c:v>
                </c:pt>
              </c:numCache>
            </c:numRef>
          </c:cat>
          <c:val>
            <c:numRef>
              <c:f>'Spread &amp; discr.'!$Z$74:$Z$86</c:f>
              <c:numCache>
                <c:formatCode>General</c:formatCode>
                <c:ptCount val="13"/>
                <c:pt idx="0">
                  <c:v>0.785854910616549</c:v>
                </c:pt>
                <c:pt idx="1">
                  <c:v>0.77815451760895504</c:v>
                </c:pt>
                <c:pt idx="2">
                  <c:v>0.79154016971540397</c:v>
                </c:pt>
                <c:pt idx="3">
                  <c:v>0.79177460788344001</c:v>
                </c:pt>
                <c:pt idx="4">
                  <c:v>0.78675673962707104</c:v>
                </c:pt>
                <c:pt idx="5">
                  <c:v>0.780482580805679</c:v>
                </c:pt>
                <c:pt idx="6">
                  <c:v>0.77597396086263104</c:v>
                </c:pt>
                <c:pt idx="7">
                  <c:v>0.77306884148348898</c:v>
                </c:pt>
                <c:pt idx="8">
                  <c:v>0.767441583413221</c:v>
                </c:pt>
                <c:pt idx="9">
                  <c:v>0.76066981669254297</c:v>
                </c:pt>
              </c:numCache>
            </c:numRef>
          </c:val>
          <c:smooth val="0"/>
          <c:extLst>
            <c:ext xmlns:c16="http://schemas.microsoft.com/office/drawing/2014/chart" uri="{C3380CC4-5D6E-409C-BE32-E72D297353CC}">
              <c16:uniqueId val="{00000000-4229-4D8B-8307-22B97E977C96}"/>
            </c:ext>
          </c:extLst>
        </c:ser>
        <c:ser>
          <c:idx val="13"/>
          <c:order val="3"/>
          <c:tx>
            <c:v>Winding (discr.)</c:v>
          </c:tx>
          <c:spPr>
            <a:ln w="28575" cap="rnd">
              <a:solidFill>
                <a:schemeClr val="accent1"/>
              </a:solidFill>
              <a:round/>
            </a:ln>
            <a:effectLst/>
          </c:spPr>
          <c:marker>
            <c:symbol val="none"/>
          </c:marker>
          <c:cat>
            <c:numRef>
              <c:f>'Spread &amp; discr.'!$X$74:$X$86</c:f>
              <c:numCache>
                <c:formatCode>General</c:formatCode>
                <c:ptCount val="13"/>
                <c:pt idx="0">
                  <c:v>3</c:v>
                </c:pt>
                <c:pt idx="1">
                  <c:v>6</c:v>
                </c:pt>
                <c:pt idx="2">
                  <c:v>10</c:v>
                </c:pt>
                <c:pt idx="3">
                  <c:v>20</c:v>
                </c:pt>
                <c:pt idx="4">
                  <c:v>50</c:v>
                </c:pt>
                <c:pt idx="5">
                  <c:v>100</c:v>
                </c:pt>
                <c:pt idx="6">
                  <c:v>200</c:v>
                </c:pt>
                <c:pt idx="7">
                  <c:v>300</c:v>
                </c:pt>
                <c:pt idx="8">
                  <c:v>400</c:v>
                </c:pt>
                <c:pt idx="9">
                  <c:v>600</c:v>
                </c:pt>
                <c:pt idx="10">
                  <c:v>800</c:v>
                </c:pt>
                <c:pt idx="11">
                  <c:v>1440</c:v>
                </c:pt>
                <c:pt idx="12">
                  <c:v>2880</c:v>
                </c:pt>
              </c:numCache>
            </c:numRef>
          </c:cat>
          <c:val>
            <c:numRef>
              <c:f>'Spread &amp; discr.'!$AC$74:$AC$86</c:f>
              <c:numCache>
                <c:formatCode>General</c:formatCode>
                <c:ptCount val="13"/>
                <c:pt idx="0">
                  <c:v>0.26377845904617803</c:v>
                </c:pt>
                <c:pt idx="1">
                  <c:v>0.25563379221802301</c:v>
                </c:pt>
                <c:pt idx="2">
                  <c:v>0.27027731195429799</c:v>
                </c:pt>
                <c:pt idx="3">
                  <c:v>0.27263910151917098</c:v>
                </c:pt>
                <c:pt idx="4">
                  <c:v>0.26748501838300398</c:v>
                </c:pt>
                <c:pt idx="5">
                  <c:v>0.26568207892358697</c:v>
                </c:pt>
                <c:pt idx="6">
                  <c:v>0.26568434681096897</c:v>
                </c:pt>
                <c:pt idx="7">
                  <c:v>0.26450950840681697</c:v>
                </c:pt>
                <c:pt idx="8">
                  <c:v>0.262262733520363</c:v>
                </c:pt>
                <c:pt idx="9">
                  <c:v>0.26021875272626799</c:v>
                </c:pt>
              </c:numCache>
            </c:numRef>
          </c:val>
          <c:smooth val="0"/>
          <c:extLst>
            <c:ext xmlns:c16="http://schemas.microsoft.com/office/drawing/2014/chart" uri="{C3380CC4-5D6E-409C-BE32-E72D297353CC}">
              <c16:uniqueId val="{00000001-4229-4D8B-8307-22B97E977C96}"/>
            </c:ext>
          </c:extLst>
        </c:ser>
        <c:dLbls>
          <c:showLegendKey val="0"/>
          <c:showVal val="0"/>
          <c:showCatName val="0"/>
          <c:showSerName val="0"/>
          <c:showPercent val="0"/>
          <c:showBubbleSize val="0"/>
        </c:dLbls>
        <c:marker val="1"/>
        <c:smooth val="0"/>
        <c:axId val="692474176"/>
        <c:axId val="876510224"/>
      </c:lineChart>
      <c:lineChart>
        <c:grouping val="standard"/>
        <c:varyColors val="0"/>
        <c:ser>
          <c:idx val="10"/>
          <c:order val="0"/>
          <c:tx>
            <c:v>Radial (spread)</c:v>
          </c:tx>
          <c:spPr>
            <a:ln w="25400" cap="rnd">
              <a:solidFill>
                <a:schemeClr val="accent2"/>
              </a:solidFill>
              <a:prstDash val="dash"/>
              <a:round/>
            </a:ln>
            <a:effectLst/>
          </c:spPr>
          <c:marker>
            <c:symbol val="none"/>
          </c:marker>
          <c:cat>
            <c:numRef>
              <c:f>'Spread &amp; discr.'!$X$74:$X$86</c:f>
              <c:numCache>
                <c:formatCode>General</c:formatCode>
                <c:ptCount val="13"/>
                <c:pt idx="0">
                  <c:v>3</c:v>
                </c:pt>
                <c:pt idx="1">
                  <c:v>6</c:v>
                </c:pt>
                <c:pt idx="2">
                  <c:v>10</c:v>
                </c:pt>
                <c:pt idx="3">
                  <c:v>20</c:v>
                </c:pt>
                <c:pt idx="4">
                  <c:v>50</c:v>
                </c:pt>
                <c:pt idx="5">
                  <c:v>100</c:v>
                </c:pt>
                <c:pt idx="6">
                  <c:v>200</c:v>
                </c:pt>
                <c:pt idx="7">
                  <c:v>300</c:v>
                </c:pt>
                <c:pt idx="8">
                  <c:v>400</c:v>
                </c:pt>
                <c:pt idx="9">
                  <c:v>600</c:v>
                </c:pt>
                <c:pt idx="10">
                  <c:v>800</c:v>
                </c:pt>
                <c:pt idx="11">
                  <c:v>1440</c:v>
                </c:pt>
                <c:pt idx="12">
                  <c:v>2880</c:v>
                </c:pt>
              </c:numCache>
            </c:numRef>
          </c:cat>
          <c:val>
            <c:numRef>
              <c:f>'Spread &amp; discr.'!$J$74:$J$86</c:f>
              <c:numCache>
                <c:formatCode>General</c:formatCode>
                <c:ptCount val="13"/>
                <c:pt idx="0">
                  <c:v>0.19762751164986</c:v>
                </c:pt>
                <c:pt idx="1">
                  <c:v>0.193694360655248</c:v>
                </c:pt>
                <c:pt idx="2">
                  <c:v>0.182551634203477</c:v>
                </c:pt>
                <c:pt idx="3">
                  <c:v>0.17409204627237701</c:v>
                </c:pt>
                <c:pt idx="4">
                  <c:v>0.167963149601143</c:v>
                </c:pt>
                <c:pt idx="5">
                  <c:v>0.166678653605914</c:v>
                </c:pt>
                <c:pt idx="6">
                  <c:v>0.166856039334941</c:v>
                </c:pt>
                <c:pt idx="7">
                  <c:v>0.166993498344323</c:v>
                </c:pt>
                <c:pt idx="8">
                  <c:v>0.167013747894114</c:v>
                </c:pt>
                <c:pt idx="9">
                  <c:v>0.16693937229081901</c:v>
                </c:pt>
              </c:numCache>
            </c:numRef>
          </c:val>
          <c:smooth val="0"/>
          <c:extLst>
            <c:ext xmlns:c16="http://schemas.microsoft.com/office/drawing/2014/chart" uri="{C3380CC4-5D6E-409C-BE32-E72D297353CC}">
              <c16:uniqueId val="{00000002-4229-4D8B-8307-22B97E977C96}"/>
            </c:ext>
          </c:extLst>
        </c:ser>
        <c:ser>
          <c:idx val="11"/>
          <c:order val="1"/>
          <c:tx>
            <c:v>Winding (spread)</c:v>
          </c:tx>
          <c:spPr>
            <a:ln w="28575" cap="rnd">
              <a:solidFill>
                <a:schemeClr val="accent1"/>
              </a:solidFill>
              <a:prstDash val="dash"/>
              <a:round/>
            </a:ln>
            <a:effectLst/>
          </c:spPr>
          <c:marker>
            <c:symbol val="none"/>
          </c:marker>
          <c:cat>
            <c:numRef>
              <c:f>'Spread &amp; discr.'!$X$74:$X$86</c:f>
              <c:numCache>
                <c:formatCode>General</c:formatCode>
                <c:ptCount val="13"/>
                <c:pt idx="0">
                  <c:v>3</c:v>
                </c:pt>
                <c:pt idx="1">
                  <c:v>6</c:v>
                </c:pt>
                <c:pt idx="2">
                  <c:v>10</c:v>
                </c:pt>
                <c:pt idx="3">
                  <c:v>20</c:v>
                </c:pt>
                <c:pt idx="4">
                  <c:v>50</c:v>
                </c:pt>
                <c:pt idx="5">
                  <c:v>100</c:v>
                </c:pt>
                <c:pt idx="6">
                  <c:v>200</c:v>
                </c:pt>
                <c:pt idx="7">
                  <c:v>300</c:v>
                </c:pt>
                <c:pt idx="8">
                  <c:v>400</c:v>
                </c:pt>
                <c:pt idx="9">
                  <c:v>600</c:v>
                </c:pt>
                <c:pt idx="10">
                  <c:v>800</c:v>
                </c:pt>
                <c:pt idx="11">
                  <c:v>1440</c:v>
                </c:pt>
                <c:pt idx="12">
                  <c:v>2880</c:v>
                </c:pt>
              </c:numCache>
            </c:numRef>
          </c:cat>
          <c:val>
            <c:numRef>
              <c:f>'Spread &amp; discr.'!$M$74:$M$85</c:f>
              <c:numCache>
                <c:formatCode>General</c:formatCode>
                <c:ptCount val="12"/>
                <c:pt idx="0">
                  <c:v>0.193107739417059</c:v>
                </c:pt>
                <c:pt idx="1">
                  <c:v>0.17874131938462401</c:v>
                </c:pt>
                <c:pt idx="2">
                  <c:v>0.17364296381272801</c:v>
                </c:pt>
                <c:pt idx="3">
                  <c:v>0.16955870984589999</c:v>
                </c:pt>
                <c:pt idx="4">
                  <c:v>0.16627022503678601</c:v>
                </c:pt>
                <c:pt idx="5">
                  <c:v>0.166308833572437</c:v>
                </c:pt>
                <c:pt idx="6">
                  <c:v>0.166066283709326</c:v>
                </c:pt>
                <c:pt idx="7">
                  <c:v>0.16566138317085399</c:v>
                </c:pt>
                <c:pt idx="8">
                  <c:v>0.16567909557424701</c:v>
                </c:pt>
                <c:pt idx="9">
                  <c:v>0.16579848422568899</c:v>
                </c:pt>
              </c:numCache>
            </c:numRef>
          </c:val>
          <c:smooth val="0"/>
          <c:extLst>
            <c:ext xmlns:c16="http://schemas.microsoft.com/office/drawing/2014/chart" uri="{C3380CC4-5D6E-409C-BE32-E72D297353CC}">
              <c16:uniqueId val="{00000003-4229-4D8B-8307-22B97E977C96}"/>
            </c:ext>
          </c:extLst>
        </c:ser>
        <c:dLbls>
          <c:showLegendKey val="0"/>
          <c:showVal val="0"/>
          <c:showCatName val="0"/>
          <c:showSerName val="0"/>
          <c:showPercent val="0"/>
          <c:showBubbleSize val="0"/>
        </c:dLbls>
        <c:marker val="1"/>
        <c:smooth val="0"/>
        <c:axId val="761206431"/>
        <c:axId val="297178319"/>
      </c:lineChart>
      <c:catAx>
        <c:axId val="69247417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number</a:t>
                </a:r>
                <a:r>
                  <a:rPr lang="en-GB" baseline="0"/>
                  <a:t> of trajectories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6510224"/>
        <c:crosses val="autoZero"/>
        <c:auto val="1"/>
        <c:lblAlgn val="ctr"/>
        <c:lblOffset val="100"/>
        <c:noMultiLvlLbl val="0"/>
      </c:catAx>
      <c:valAx>
        <c:axId val="8765102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W2</a:t>
                </a:r>
                <a:r>
                  <a:rPr lang="en-GB" baseline="0"/>
                  <a:t> scaled (solid)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474176"/>
        <c:crosses val="autoZero"/>
        <c:crossBetween val="between"/>
      </c:valAx>
      <c:valAx>
        <c:axId val="297178319"/>
        <c:scaling>
          <c:orientation val="minMax"/>
          <c:max val="0.24000000000000002"/>
          <c:min val="0.1"/>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Spread scaled</a:t>
                </a:r>
                <a:r>
                  <a:rPr lang="en-GB" baseline="0"/>
                  <a:t> </a:t>
                </a:r>
                <a:r>
                  <a:rPr lang="en-GB"/>
                  <a:t> (dotted)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206431"/>
        <c:crosses val="max"/>
        <c:crossBetween val="between"/>
      </c:valAx>
      <c:catAx>
        <c:axId val="761206431"/>
        <c:scaling>
          <c:orientation val="minMax"/>
        </c:scaling>
        <c:delete val="1"/>
        <c:axPos val="b"/>
        <c:numFmt formatCode="General" sourceLinked="1"/>
        <c:majorTickMark val="out"/>
        <c:minorTickMark val="none"/>
        <c:tickLblPos val="nextTo"/>
        <c:crossAx val="297178319"/>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k=75,</a:t>
            </a:r>
            <a:r>
              <a:rPr lang="en-GB" baseline="0"/>
              <a:t> sobol radial vs sobol winding (following Saltelli tests)</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2"/>
          <c:order val="2"/>
          <c:tx>
            <c:v>Radial (discr.)</c:v>
          </c:tx>
          <c:spPr>
            <a:ln w="25400" cap="rnd">
              <a:solidFill>
                <a:schemeClr val="accent2"/>
              </a:solidFill>
              <a:round/>
            </a:ln>
            <a:effectLst/>
          </c:spPr>
          <c:marker>
            <c:symbol val="none"/>
          </c:marker>
          <c:cat>
            <c:numRef>
              <c:f>'Spread &amp; discr.'!$X$74:$X$86</c:f>
              <c:numCache>
                <c:formatCode>General</c:formatCode>
                <c:ptCount val="13"/>
                <c:pt idx="0">
                  <c:v>3</c:v>
                </c:pt>
                <c:pt idx="1">
                  <c:v>6</c:v>
                </c:pt>
                <c:pt idx="2">
                  <c:v>10</c:v>
                </c:pt>
                <c:pt idx="3">
                  <c:v>20</c:v>
                </c:pt>
                <c:pt idx="4">
                  <c:v>50</c:v>
                </c:pt>
                <c:pt idx="5">
                  <c:v>100</c:v>
                </c:pt>
                <c:pt idx="6">
                  <c:v>200</c:v>
                </c:pt>
                <c:pt idx="7">
                  <c:v>300</c:v>
                </c:pt>
                <c:pt idx="8">
                  <c:v>400</c:v>
                </c:pt>
                <c:pt idx="9">
                  <c:v>600</c:v>
                </c:pt>
                <c:pt idx="10">
                  <c:v>800</c:v>
                </c:pt>
                <c:pt idx="11">
                  <c:v>1440</c:v>
                </c:pt>
                <c:pt idx="12">
                  <c:v>2880</c:v>
                </c:pt>
              </c:numCache>
            </c:numRef>
          </c:cat>
          <c:val>
            <c:numRef>
              <c:f>'Spread &amp; discr.'!$AA$74:$AA$86</c:f>
              <c:numCache>
                <c:formatCode>General</c:formatCode>
                <c:ptCount val="13"/>
                <c:pt idx="0">
                  <c:v>0.80104152252515604</c:v>
                </c:pt>
                <c:pt idx="1">
                  <c:v>0.79781235896636005</c:v>
                </c:pt>
                <c:pt idx="2">
                  <c:v>0.79054842696578997</c:v>
                </c:pt>
                <c:pt idx="3">
                  <c:v>0.79126887640624</c:v>
                </c:pt>
                <c:pt idx="4">
                  <c:v>0.79122735023525403</c:v>
                </c:pt>
                <c:pt idx="5">
                  <c:v>0.79302743093244998</c:v>
                </c:pt>
                <c:pt idx="6">
                  <c:v>0.79240887043118302</c:v>
                </c:pt>
                <c:pt idx="7">
                  <c:v>0.79162122470157803</c:v>
                </c:pt>
              </c:numCache>
            </c:numRef>
          </c:val>
          <c:smooth val="0"/>
          <c:extLst>
            <c:ext xmlns:c16="http://schemas.microsoft.com/office/drawing/2014/chart" uri="{C3380CC4-5D6E-409C-BE32-E72D297353CC}">
              <c16:uniqueId val="{00000000-EB87-42A6-A009-4424F34FB4A0}"/>
            </c:ext>
          </c:extLst>
        </c:ser>
        <c:ser>
          <c:idx val="13"/>
          <c:order val="3"/>
          <c:tx>
            <c:v>Winding (discr.)</c:v>
          </c:tx>
          <c:spPr>
            <a:ln w="25400" cap="rnd">
              <a:solidFill>
                <a:schemeClr val="accent1"/>
              </a:solidFill>
              <a:round/>
            </a:ln>
            <a:effectLst/>
          </c:spPr>
          <c:marker>
            <c:symbol val="none"/>
          </c:marker>
          <c:cat>
            <c:numRef>
              <c:f>'Spread &amp; discr.'!$X$74:$X$86</c:f>
              <c:numCache>
                <c:formatCode>General</c:formatCode>
                <c:ptCount val="13"/>
                <c:pt idx="0">
                  <c:v>3</c:v>
                </c:pt>
                <c:pt idx="1">
                  <c:v>6</c:v>
                </c:pt>
                <c:pt idx="2">
                  <c:v>10</c:v>
                </c:pt>
                <c:pt idx="3">
                  <c:v>20</c:v>
                </c:pt>
                <c:pt idx="4">
                  <c:v>50</c:v>
                </c:pt>
                <c:pt idx="5">
                  <c:v>100</c:v>
                </c:pt>
                <c:pt idx="6">
                  <c:v>200</c:v>
                </c:pt>
                <c:pt idx="7">
                  <c:v>300</c:v>
                </c:pt>
                <c:pt idx="8">
                  <c:v>400</c:v>
                </c:pt>
                <c:pt idx="9">
                  <c:v>600</c:v>
                </c:pt>
                <c:pt idx="10">
                  <c:v>800</c:v>
                </c:pt>
                <c:pt idx="11">
                  <c:v>1440</c:v>
                </c:pt>
                <c:pt idx="12">
                  <c:v>2880</c:v>
                </c:pt>
              </c:numCache>
            </c:numRef>
          </c:cat>
          <c:val>
            <c:numRef>
              <c:f>'Spread &amp; discr.'!$AD$74:$AD$86</c:f>
              <c:numCache>
                <c:formatCode>General</c:formatCode>
                <c:ptCount val="13"/>
                <c:pt idx="0">
                  <c:v>0.20347047812913799</c:v>
                </c:pt>
                <c:pt idx="1">
                  <c:v>0.19973288764202099</c:v>
                </c:pt>
                <c:pt idx="2">
                  <c:v>0.19379088042200801</c:v>
                </c:pt>
                <c:pt idx="3">
                  <c:v>0.19505015778607199</c:v>
                </c:pt>
                <c:pt idx="4">
                  <c:v>0.194891719771835</c:v>
                </c:pt>
                <c:pt idx="5">
                  <c:v>0.196817335220734</c:v>
                </c:pt>
                <c:pt idx="6">
                  <c:v>0.19702797936581601</c:v>
                </c:pt>
                <c:pt idx="7">
                  <c:v>0.1963197656258</c:v>
                </c:pt>
              </c:numCache>
            </c:numRef>
          </c:val>
          <c:smooth val="0"/>
          <c:extLst>
            <c:ext xmlns:c16="http://schemas.microsoft.com/office/drawing/2014/chart" uri="{C3380CC4-5D6E-409C-BE32-E72D297353CC}">
              <c16:uniqueId val="{00000001-EB87-42A6-A009-4424F34FB4A0}"/>
            </c:ext>
          </c:extLst>
        </c:ser>
        <c:dLbls>
          <c:showLegendKey val="0"/>
          <c:showVal val="0"/>
          <c:showCatName val="0"/>
          <c:showSerName val="0"/>
          <c:showPercent val="0"/>
          <c:showBubbleSize val="0"/>
        </c:dLbls>
        <c:marker val="1"/>
        <c:smooth val="0"/>
        <c:axId val="692474176"/>
        <c:axId val="876510224"/>
      </c:lineChart>
      <c:lineChart>
        <c:grouping val="standard"/>
        <c:varyColors val="0"/>
        <c:ser>
          <c:idx val="10"/>
          <c:order val="0"/>
          <c:tx>
            <c:v>Radial (spread)</c:v>
          </c:tx>
          <c:spPr>
            <a:ln w="25400" cap="rnd">
              <a:solidFill>
                <a:schemeClr val="accent2"/>
              </a:solidFill>
              <a:prstDash val="dash"/>
              <a:round/>
            </a:ln>
            <a:effectLst/>
          </c:spPr>
          <c:marker>
            <c:symbol val="none"/>
          </c:marker>
          <c:cat>
            <c:numRef>
              <c:f>'Spread &amp; discr.'!$X$74:$X$86</c:f>
              <c:numCache>
                <c:formatCode>General</c:formatCode>
                <c:ptCount val="13"/>
                <c:pt idx="0">
                  <c:v>3</c:v>
                </c:pt>
                <c:pt idx="1">
                  <c:v>6</c:v>
                </c:pt>
                <c:pt idx="2">
                  <c:v>10</c:v>
                </c:pt>
                <c:pt idx="3">
                  <c:v>20</c:v>
                </c:pt>
                <c:pt idx="4">
                  <c:v>50</c:v>
                </c:pt>
                <c:pt idx="5">
                  <c:v>100</c:v>
                </c:pt>
                <c:pt idx="6">
                  <c:v>200</c:v>
                </c:pt>
                <c:pt idx="7">
                  <c:v>300</c:v>
                </c:pt>
                <c:pt idx="8">
                  <c:v>400</c:v>
                </c:pt>
                <c:pt idx="9">
                  <c:v>600</c:v>
                </c:pt>
                <c:pt idx="10">
                  <c:v>800</c:v>
                </c:pt>
                <c:pt idx="11">
                  <c:v>1440</c:v>
                </c:pt>
                <c:pt idx="12">
                  <c:v>2880</c:v>
                </c:pt>
              </c:numCache>
            </c:numRef>
          </c:cat>
          <c:val>
            <c:numRef>
              <c:f>'Spread &amp; discr.'!$K$74:$K$86</c:f>
              <c:numCache>
                <c:formatCode>General</c:formatCode>
                <c:ptCount val="13"/>
                <c:pt idx="0">
                  <c:v>0.21115071655645501</c:v>
                </c:pt>
                <c:pt idx="1">
                  <c:v>0.19424387495119699</c:v>
                </c:pt>
                <c:pt idx="2">
                  <c:v>0.182870779249938</c:v>
                </c:pt>
                <c:pt idx="3">
                  <c:v>0.174402876695679</c:v>
                </c:pt>
                <c:pt idx="4">
                  <c:v>0.170486331143097</c:v>
                </c:pt>
                <c:pt idx="5">
                  <c:v>0.16929184442672601</c:v>
                </c:pt>
                <c:pt idx="6">
                  <c:v>0.16820179684213199</c:v>
                </c:pt>
                <c:pt idx="7">
                  <c:v>0.16767333931044801</c:v>
                </c:pt>
              </c:numCache>
            </c:numRef>
          </c:val>
          <c:smooth val="0"/>
          <c:extLst>
            <c:ext xmlns:c16="http://schemas.microsoft.com/office/drawing/2014/chart" uri="{C3380CC4-5D6E-409C-BE32-E72D297353CC}">
              <c16:uniqueId val="{00000002-EB87-42A6-A009-4424F34FB4A0}"/>
            </c:ext>
          </c:extLst>
        </c:ser>
        <c:ser>
          <c:idx val="11"/>
          <c:order val="1"/>
          <c:tx>
            <c:v>Winding (spread)</c:v>
          </c:tx>
          <c:spPr>
            <a:ln w="25400" cap="rnd">
              <a:solidFill>
                <a:schemeClr val="accent1"/>
              </a:solidFill>
              <a:prstDash val="dash"/>
              <a:round/>
            </a:ln>
            <a:effectLst/>
          </c:spPr>
          <c:marker>
            <c:symbol val="none"/>
          </c:marker>
          <c:cat>
            <c:numRef>
              <c:f>'Spread &amp; discr.'!$X$74:$X$86</c:f>
              <c:numCache>
                <c:formatCode>General</c:formatCode>
                <c:ptCount val="13"/>
                <c:pt idx="0">
                  <c:v>3</c:v>
                </c:pt>
                <c:pt idx="1">
                  <c:v>6</c:v>
                </c:pt>
                <c:pt idx="2">
                  <c:v>10</c:v>
                </c:pt>
                <c:pt idx="3">
                  <c:v>20</c:v>
                </c:pt>
                <c:pt idx="4">
                  <c:v>50</c:v>
                </c:pt>
                <c:pt idx="5">
                  <c:v>100</c:v>
                </c:pt>
                <c:pt idx="6">
                  <c:v>200</c:v>
                </c:pt>
                <c:pt idx="7">
                  <c:v>300</c:v>
                </c:pt>
                <c:pt idx="8">
                  <c:v>400</c:v>
                </c:pt>
                <c:pt idx="9">
                  <c:v>600</c:v>
                </c:pt>
                <c:pt idx="10">
                  <c:v>800</c:v>
                </c:pt>
                <c:pt idx="11">
                  <c:v>1440</c:v>
                </c:pt>
                <c:pt idx="12">
                  <c:v>2880</c:v>
                </c:pt>
              </c:numCache>
            </c:numRef>
          </c:cat>
          <c:val>
            <c:numRef>
              <c:f>'Spread &amp; discr.'!$N$74:$N$85</c:f>
              <c:numCache>
                <c:formatCode>General</c:formatCode>
                <c:ptCount val="12"/>
                <c:pt idx="0">
                  <c:v>0.20498375961159199</c:v>
                </c:pt>
                <c:pt idx="1">
                  <c:v>0.18113296081354399</c:v>
                </c:pt>
                <c:pt idx="2">
                  <c:v>0.17416912690670999</c:v>
                </c:pt>
                <c:pt idx="3">
                  <c:v>0.170797239942412</c:v>
                </c:pt>
                <c:pt idx="4">
                  <c:v>0.16792842567062999</c:v>
                </c:pt>
                <c:pt idx="5">
                  <c:v>0.168058691338105</c:v>
                </c:pt>
                <c:pt idx="6">
                  <c:v>0.16767765387434</c:v>
                </c:pt>
                <c:pt idx="7">
                  <c:v>0.16725545542644399</c:v>
                </c:pt>
              </c:numCache>
            </c:numRef>
          </c:val>
          <c:smooth val="0"/>
          <c:extLst>
            <c:ext xmlns:c16="http://schemas.microsoft.com/office/drawing/2014/chart" uri="{C3380CC4-5D6E-409C-BE32-E72D297353CC}">
              <c16:uniqueId val="{00000003-EB87-42A6-A009-4424F34FB4A0}"/>
            </c:ext>
          </c:extLst>
        </c:ser>
        <c:dLbls>
          <c:showLegendKey val="0"/>
          <c:showVal val="0"/>
          <c:showCatName val="0"/>
          <c:showSerName val="0"/>
          <c:showPercent val="0"/>
          <c:showBubbleSize val="0"/>
        </c:dLbls>
        <c:marker val="1"/>
        <c:smooth val="0"/>
        <c:axId val="761206431"/>
        <c:axId val="297178319"/>
      </c:lineChart>
      <c:catAx>
        <c:axId val="69247417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number</a:t>
                </a:r>
                <a:r>
                  <a:rPr lang="en-GB" baseline="0"/>
                  <a:t> of trajectories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6510224"/>
        <c:crosses val="autoZero"/>
        <c:auto val="1"/>
        <c:lblAlgn val="ctr"/>
        <c:lblOffset val="100"/>
        <c:noMultiLvlLbl val="0"/>
      </c:catAx>
      <c:valAx>
        <c:axId val="8765102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W2</a:t>
                </a:r>
                <a:r>
                  <a:rPr lang="en-GB" baseline="0"/>
                  <a:t> scaled (solid)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474176"/>
        <c:crosses val="autoZero"/>
        <c:crossBetween val="between"/>
      </c:valAx>
      <c:valAx>
        <c:axId val="297178319"/>
        <c:scaling>
          <c:orientation val="minMax"/>
          <c:max val="0.24000000000000002"/>
          <c:min val="0.1"/>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Spread scaled</a:t>
                </a:r>
                <a:r>
                  <a:rPr lang="en-GB" baseline="0"/>
                  <a:t> </a:t>
                </a:r>
                <a:r>
                  <a:rPr lang="en-GB"/>
                  <a:t> (dotted)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206431"/>
        <c:crosses val="max"/>
        <c:crossBetween val="between"/>
      </c:valAx>
      <c:catAx>
        <c:axId val="761206431"/>
        <c:scaling>
          <c:orientation val="minMax"/>
        </c:scaling>
        <c:delete val="1"/>
        <c:axPos val="b"/>
        <c:numFmt formatCode="General" sourceLinked="1"/>
        <c:majorTickMark val="out"/>
        <c:minorTickMark val="none"/>
        <c:tickLblPos val="nextTo"/>
        <c:crossAx val="297178319"/>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k=20,</a:t>
            </a:r>
            <a:r>
              <a:rPr lang="en-GB" baseline="0"/>
              <a:t> sobol radial vs sobol winding (following Saltelli tests)</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2"/>
          <c:order val="2"/>
          <c:tx>
            <c:v>radial (discr.)</c:v>
          </c:tx>
          <c:spPr>
            <a:ln w="25400" cap="rnd">
              <a:solidFill>
                <a:schemeClr val="accent2"/>
              </a:solidFill>
              <a:round/>
            </a:ln>
            <a:effectLst/>
          </c:spPr>
          <c:marker>
            <c:symbol val="none"/>
          </c:marker>
          <c:cat>
            <c:numRef>
              <c:f>'Spread &amp; discr.'!$X$74:$X$86</c:f>
              <c:numCache>
                <c:formatCode>General</c:formatCode>
                <c:ptCount val="13"/>
                <c:pt idx="0">
                  <c:v>3</c:v>
                </c:pt>
                <c:pt idx="1">
                  <c:v>6</c:v>
                </c:pt>
                <c:pt idx="2">
                  <c:v>10</c:v>
                </c:pt>
                <c:pt idx="3">
                  <c:v>20</c:v>
                </c:pt>
                <c:pt idx="4">
                  <c:v>50</c:v>
                </c:pt>
                <c:pt idx="5">
                  <c:v>100</c:v>
                </c:pt>
                <c:pt idx="6">
                  <c:v>200</c:v>
                </c:pt>
                <c:pt idx="7">
                  <c:v>300</c:v>
                </c:pt>
                <c:pt idx="8">
                  <c:v>400</c:v>
                </c:pt>
                <c:pt idx="9">
                  <c:v>600</c:v>
                </c:pt>
                <c:pt idx="10">
                  <c:v>800</c:v>
                </c:pt>
                <c:pt idx="11">
                  <c:v>1440</c:v>
                </c:pt>
                <c:pt idx="12">
                  <c:v>2880</c:v>
                </c:pt>
              </c:numCache>
            </c:numRef>
          </c:cat>
          <c:val>
            <c:numRef>
              <c:f>'Spread &amp; discr.'!$AF$74:$AF$86</c:f>
              <c:numCache>
                <c:formatCode>0.0000</c:formatCode>
                <c:ptCount val="13"/>
                <c:pt idx="0">
                  <c:v>0.70106665500142296</c:v>
                </c:pt>
                <c:pt idx="1">
                  <c:v>0.64960022146265095</c:v>
                </c:pt>
                <c:pt idx="2">
                  <c:v>0.644151999972988</c:v>
                </c:pt>
                <c:pt idx="3">
                  <c:v>0.63684391774549398</c:v>
                </c:pt>
                <c:pt idx="4">
                  <c:v>0.57435223060336205</c:v>
                </c:pt>
                <c:pt idx="5">
                  <c:v>0.53843402360247605</c:v>
                </c:pt>
                <c:pt idx="6">
                  <c:v>0.48959342074664203</c:v>
                </c:pt>
                <c:pt idx="7">
                  <c:v>0.47712194925221202</c:v>
                </c:pt>
                <c:pt idx="8">
                  <c:v>0.445939190130272</c:v>
                </c:pt>
                <c:pt idx="9">
                  <c:v>0.410284185436875</c:v>
                </c:pt>
                <c:pt idx="10">
                  <c:v>0.38100950537747003</c:v>
                </c:pt>
                <c:pt idx="11" formatCode="General">
                  <c:v>0.34826491011458099</c:v>
                </c:pt>
                <c:pt idx="12" formatCode="General">
                  <c:v>0.31236977248251402</c:v>
                </c:pt>
              </c:numCache>
            </c:numRef>
          </c:val>
          <c:smooth val="0"/>
          <c:extLst>
            <c:ext xmlns:c16="http://schemas.microsoft.com/office/drawing/2014/chart" uri="{C3380CC4-5D6E-409C-BE32-E72D297353CC}">
              <c16:uniqueId val="{00000000-2717-42CC-AB80-CAA492246DC5}"/>
            </c:ext>
          </c:extLst>
        </c:ser>
        <c:ser>
          <c:idx val="13"/>
          <c:order val="3"/>
          <c:tx>
            <c:v>winding (discr.)</c:v>
          </c:tx>
          <c:spPr>
            <a:ln w="25400" cap="rnd">
              <a:solidFill>
                <a:schemeClr val="accent1"/>
              </a:solidFill>
              <a:round/>
            </a:ln>
            <a:effectLst/>
          </c:spPr>
          <c:marker>
            <c:symbol val="none"/>
          </c:marker>
          <c:cat>
            <c:numRef>
              <c:f>'Spread &amp; discr.'!$X$74:$X$86</c:f>
              <c:numCache>
                <c:formatCode>General</c:formatCode>
                <c:ptCount val="13"/>
                <c:pt idx="0">
                  <c:v>3</c:v>
                </c:pt>
                <c:pt idx="1">
                  <c:v>6</c:v>
                </c:pt>
                <c:pt idx="2">
                  <c:v>10</c:v>
                </c:pt>
                <c:pt idx="3">
                  <c:v>20</c:v>
                </c:pt>
                <c:pt idx="4">
                  <c:v>50</c:v>
                </c:pt>
                <c:pt idx="5">
                  <c:v>100</c:v>
                </c:pt>
                <c:pt idx="6">
                  <c:v>200</c:v>
                </c:pt>
                <c:pt idx="7">
                  <c:v>300</c:v>
                </c:pt>
                <c:pt idx="8">
                  <c:v>400</c:v>
                </c:pt>
                <c:pt idx="9">
                  <c:v>600</c:v>
                </c:pt>
                <c:pt idx="10">
                  <c:v>800</c:v>
                </c:pt>
                <c:pt idx="11">
                  <c:v>1440</c:v>
                </c:pt>
                <c:pt idx="12">
                  <c:v>2880</c:v>
                </c:pt>
              </c:numCache>
            </c:numRef>
          </c:cat>
          <c:val>
            <c:numRef>
              <c:f>'Spread &amp; discr.'!$AG$74:$AG$86</c:f>
              <c:numCache>
                <c:formatCode>0.0000</c:formatCode>
                <c:ptCount val="13"/>
                <c:pt idx="0">
                  <c:v>0.38164371108364897</c:v>
                </c:pt>
                <c:pt idx="1">
                  <c:v>0.34895192675192299</c:v>
                </c:pt>
                <c:pt idx="2">
                  <c:v>0.36507700147883498</c:v>
                </c:pt>
                <c:pt idx="3">
                  <c:v>0.35477662921054998</c:v>
                </c:pt>
                <c:pt idx="4">
                  <c:v>0.31995679063322302</c:v>
                </c:pt>
                <c:pt idx="5">
                  <c:v>0.31211528671828598</c:v>
                </c:pt>
                <c:pt idx="6">
                  <c:v>0.29034806136234198</c:v>
                </c:pt>
                <c:pt idx="7">
                  <c:v>0.28930927150927599</c:v>
                </c:pt>
                <c:pt idx="8">
                  <c:v>0.27992047015402199</c:v>
                </c:pt>
                <c:pt idx="9">
                  <c:v>0.258190492044583</c:v>
                </c:pt>
                <c:pt idx="10">
                  <c:v>0.24059782519114101</c:v>
                </c:pt>
                <c:pt idx="11" formatCode="General">
                  <c:v>0.21938986782373701</c:v>
                </c:pt>
                <c:pt idx="12" formatCode="General">
                  <c:v>0.20264370559839101</c:v>
                </c:pt>
              </c:numCache>
            </c:numRef>
          </c:val>
          <c:smooth val="0"/>
          <c:extLst>
            <c:ext xmlns:c16="http://schemas.microsoft.com/office/drawing/2014/chart" uri="{C3380CC4-5D6E-409C-BE32-E72D297353CC}">
              <c16:uniqueId val="{00000001-2717-42CC-AB80-CAA492246DC5}"/>
            </c:ext>
          </c:extLst>
        </c:ser>
        <c:dLbls>
          <c:showLegendKey val="0"/>
          <c:showVal val="0"/>
          <c:showCatName val="0"/>
          <c:showSerName val="0"/>
          <c:showPercent val="0"/>
          <c:showBubbleSize val="0"/>
        </c:dLbls>
        <c:marker val="1"/>
        <c:smooth val="0"/>
        <c:axId val="692474176"/>
        <c:axId val="876510224"/>
      </c:lineChart>
      <c:lineChart>
        <c:grouping val="standard"/>
        <c:varyColors val="0"/>
        <c:ser>
          <c:idx val="10"/>
          <c:order val="0"/>
          <c:tx>
            <c:v>radial (spread)</c:v>
          </c:tx>
          <c:spPr>
            <a:ln w="25400" cap="rnd">
              <a:solidFill>
                <a:schemeClr val="accent2"/>
              </a:solidFill>
              <a:prstDash val="dash"/>
              <a:round/>
            </a:ln>
            <a:effectLst/>
          </c:spPr>
          <c:marker>
            <c:symbol val="none"/>
          </c:marker>
          <c:cat>
            <c:numRef>
              <c:f>'Spread &amp; discr.'!$X$74:$X$86</c:f>
              <c:numCache>
                <c:formatCode>General</c:formatCode>
                <c:ptCount val="13"/>
                <c:pt idx="0">
                  <c:v>3</c:v>
                </c:pt>
                <c:pt idx="1">
                  <c:v>6</c:v>
                </c:pt>
                <c:pt idx="2">
                  <c:v>10</c:v>
                </c:pt>
                <c:pt idx="3">
                  <c:v>20</c:v>
                </c:pt>
                <c:pt idx="4">
                  <c:v>50</c:v>
                </c:pt>
                <c:pt idx="5">
                  <c:v>100</c:v>
                </c:pt>
                <c:pt idx="6">
                  <c:v>200</c:v>
                </c:pt>
                <c:pt idx="7">
                  <c:v>300</c:v>
                </c:pt>
                <c:pt idx="8">
                  <c:v>400</c:v>
                </c:pt>
                <c:pt idx="9">
                  <c:v>600</c:v>
                </c:pt>
                <c:pt idx="10">
                  <c:v>800</c:v>
                </c:pt>
                <c:pt idx="11">
                  <c:v>1440</c:v>
                </c:pt>
                <c:pt idx="12">
                  <c:v>2880</c:v>
                </c:pt>
              </c:numCache>
            </c:numRef>
          </c:cat>
          <c:val>
            <c:numRef>
              <c:f>'Spread &amp; discr.'!$P$74:$P$86</c:f>
              <c:numCache>
                <c:formatCode>General</c:formatCode>
                <c:ptCount val="13"/>
                <c:pt idx="0">
                  <c:v>0.212180231486924</c:v>
                </c:pt>
                <c:pt idx="1">
                  <c:v>0.19597995206897001</c:v>
                </c:pt>
                <c:pt idx="2">
                  <c:v>0.18343080658237701</c:v>
                </c:pt>
                <c:pt idx="3">
                  <c:v>0.17397410768496599</c:v>
                </c:pt>
                <c:pt idx="4">
                  <c:v>0.17013792607273101</c:v>
                </c:pt>
                <c:pt idx="5">
                  <c:v>0.16707694867640599</c:v>
                </c:pt>
                <c:pt idx="6">
                  <c:v>0.16635090560264201</c:v>
                </c:pt>
                <c:pt idx="7">
                  <c:v>0.16651804275684901</c:v>
                </c:pt>
                <c:pt idx="8">
                  <c:v>0.16648096715633101</c:v>
                </c:pt>
                <c:pt idx="9">
                  <c:v>0.166286976811791</c:v>
                </c:pt>
                <c:pt idx="10">
                  <c:v>0.16619602379911899</c:v>
                </c:pt>
                <c:pt idx="11">
                  <c:v>0.166122844702808</c:v>
                </c:pt>
                <c:pt idx="12">
                  <c:v>0.16598831077680501</c:v>
                </c:pt>
              </c:numCache>
            </c:numRef>
          </c:val>
          <c:smooth val="0"/>
          <c:extLst>
            <c:ext xmlns:c16="http://schemas.microsoft.com/office/drawing/2014/chart" uri="{C3380CC4-5D6E-409C-BE32-E72D297353CC}">
              <c16:uniqueId val="{00000002-2717-42CC-AB80-CAA492246DC5}"/>
            </c:ext>
          </c:extLst>
        </c:ser>
        <c:ser>
          <c:idx val="11"/>
          <c:order val="1"/>
          <c:tx>
            <c:v>winding (spread)</c:v>
          </c:tx>
          <c:spPr>
            <a:ln w="25400" cap="rnd">
              <a:solidFill>
                <a:schemeClr val="accent1"/>
              </a:solidFill>
              <a:prstDash val="dash"/>
              <a:round/>
            </a:ln>
            <a:effectLst/>
          </c:spPr>
          <c:marker>
            <c:symbol val="none"/>
          </c:marker>
          <c:cat>
            <c:numRef>
              <c:f>'Spread &amp; discr.'!$X$74:$X$86</c:f>
              <c:numCache>
                <c:formatCode>General</c:formatCode>
                <c:ptCount val="13"/>
                <c:pt idx="0">
                  <c:v>3</c:v>
                </c:pt>
                <c:pt idx="1">
                  <c:v>6</c:v>
                </c:pt>
                <c:pt idx="2">
                  <c:v>10</c:v>
                </c:pt>
                <c:pt idx="3">
                  <c:v>20</c:v>
                </c:pt>
                <c:pt idx="4">
                  <c:v>50</c:v>
                </c:pt>
                <c:pt idx="5">
                  <c:v>100</c:v>
                </c:pt>
                <c:pt idx="6">
                  <c:v>200</c:v>
                </c:pt>
                <c:pt idx="7">
                  <c:v>300</c:v>
                </c:pt>
                <c:pt idx="8">
                  <c:v>400</c:v>
                </c:pt>
                <c:pt idx="9">
                  <c:v>600</c:v>
                </c:pt>
                <c:pt idx="10">
                  <c:v>800</c:v>
                </c:pt>
                <c:pt idx="11">
                  <c:v>1440</c:v>
                </c:pt>
                <c:pt idx="12">
                  <c:v>2880</c:v>
                </c:pt>
              </c:numCache>
            </c:numRef>
          </c:cat>
          <c:val>
            <c:numRef>
              <c:f>'Spread &amp; discr.'!$Q$74:$Q$86</c:f>
              <c:numCache>
                <c:formatCode>General</c:formatCode>
                <c:ptCount val="13"/>
                <c:pt idx="0">
                  <c:v>0.19274719252907399</c:v>
                </c:pt>
                <c:pt idx="1">
                  <c:v>0.18103034289374101</c:v>
                </c:pt>
                <c:pt idx="2">
                  <c:v>0.173364317477226</c:v>
                </c:pt>
                <c:pt idx="3">
                  <c:v>0.16857414171684201</c:v>
                </c:pt>
                <c:pt idx="4">
                  <c:v>0.166608405259183</c:v>
                </c:pt>
                <c:pt idx="5">
                  <c:v>0.16541234612621</c:v>
                </c:pt>
                <c:pt idx="6">
                  <c:v>0.16544773633974499</c:v>
                </c:pt>
                <c:pt idx="7">
                  <c:v>0.16538558573942599</c:v>
                </c:pt>
                <c:pt idx="8">
                  <c:v>0.165361068078688</c:v>
                </c:pt>
                <c:pt idx="9">
                  <c:v>0.165175125035808</c:v>
                </c:pt>
                <c:pt idx="10">
                  <c:v>0.16510682777150501</c:v>
                </c:pt>
                <c:pt idx="11">
                  <c:v>0.16500804832010699</c:v>
                </c:pt>
                <c:pt idx="12">
                  <c:v>0.16492991449295999</c:v>
                </c:pt>
              </c:numCache>
            </c:numRef>
          </c:val>
          <c:smooth val="0"/>
          <c:extLst>
            <c:ext xmlns:c16="http://schemas.microsoft.com/office/drawing/2014/chart" uri="{C3380CC4-5D6E-409C-BE32-E72D297353CC}">
              <c16:uniqueId val="{00000003-2717-42CC-AB80-CAA492246DC5}"/>
            </c:ext>
          </c:extLst>
        </c:ser>
        <c:dLbls>
          <c:showLegendKey val="0"/>
          <c:showVal val="0"/>
          <c:showCatName val="0"/>
          <c:showSerName val="0"/>
          <c:showPercent val="0"/>
          <c:showBubbleSize val="0"/>
        </c:dLbls>
        <c:marker val="1"/>
        <c:smooth val="0"/>
        <c:axId val="761206431"/>
        <c:axId val="297178319"/>
      </c:lineChart>
      <c:catAx>
        <c:axId val="69247417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number</a:t>
                </a:r>
                <a:r>
                  <a:rPr lang="en-GB" baseline="0"/>
                  <a:t> of trajectories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6510224"/>
        <c:crosses val="autoZero"/>
        <c:auto val="1"/>
        <c:lblAlgn val="ctr"/>
        <c:lblOffset val="100"/>
        <c:noMultiLvlLbl val="0"/>
      </c:catAx>
      <c:valAx>
        <c:axId val="876510224"/>
        <c:scaling>
          <c:orientation val="minMax"/>
          <c:max val="0.9"/>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W2</a:t>
                </a:r>
                <a:r>
                  <a:rPr lang="en-GB" baseline="0"/>
                  <a:t> scaled (solid)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474176"/>
        <c:crosses val="autoZero"/>
        <c:crossBetween val="between"/>
      </c:valAx>
      <c:valAx>
        <c:axId val="297178319"/>
        <c:scaling>
          <c:orientation val="minMax"/>
          <c:max val="0.25"/>
          <c:min val="0.1"/>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Spread scaled</a:t>
                </a:r>
                <a:r>
                  <a:rPr lang="en-GB" baseline="0"/>
                  <a:t> </a:t>
                </a:r>
                <a:r>
                  <a:rPr lang="en-GB"/>
                  <a:t> (dotted)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206431"/>
        <c:crosses val="max"/>
        <c:crossBetween val="between"/>
      </c:valAx>
      <c:catAx>
        <c:axId val="761206431"/>
        <c:scaling>
          <c:orientation val="minMax"/>
        </c:scaling>
        <c:delete val="1"/>
        <c:axPos val="b"/>
        <c:numFmt formatCode="General" sourceLinked="1"/>
        <c:majorTickMark val="out"/>
        <c:minorTickMark val="none"/>
        <c:tickLblPos val="nextTo"/>
        <c:crossAx val="297178319"/>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k=35,</a:t>
            </a:r>
            <a:r>
              <a:rPr lang="en-GB" baseline="0"/>
              <a:t> sobol radial vs sobol winding (following Saltelli tests)</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2"/>
          <c:order val="2"/>
          <c:spPr>
            <a:ln w="25400" cap="rnd">
              <a:solidFill>
                <a:schemeClr val="accent2"/>
              </a:solidFill>
              <a:round/>
            </a:ln>
            <a:effectLst/>
          </c:spPr>
          <c:marker>
            <c:symbol val="none"/>
          </c:marker>
          <c:cat>
            <c:numRef>
              <c:f>'Spread &amp; discr.'!$X$74:$X$86</c:f>
              <c:numCache>
                <c:formatCode>General</c:formatCode>
                <c:ptCount val="13"/>
                <c:pt idx="0">
                  <c:v>3</c:v>
                </c:pt>
                <c:pt idx="1">
                  <c:v>6</c:v>
                </c:pt>
                <c:pt idx="2">
                  <c:v>10</c:v>
                </c:pt>
                <c:pt idx="3">
                  <c:v>20</c:v>
                </c:pt>
                <c:pt idx="4">
                  <c:v>50</c:v>
                </c:pt>
                <c:pt idx="5">
                  <c:v>100</c:v>
                </c:pt>
                <c:pt idx="6">
                  <c:v>200</c:v>
                </c:pt>
                <c:pt idx="7">
                  <c:v>300</c:v>
                </c:pt>
                <c:pt idx="8">
                  <c:v>400</c:v>
                </c:pt>
                <c:pt idx="9">
                  <c:v>600</c:v>
                </c:pt>
                <c:pt idx="10">
                  <c:v>800</c:v>
                </c:pt>
                <c:pt idx="11">
                  <c:v>1440</c:v>
                </c:pt>
                <c:pt idx="12">
                  <c:v>2880</c:v>
                </c:pt>
              </c:numCache>
            </c:numRef>
          </c:cat>
          <c:val>
            <c:numRef>
              <c:f>'Spread &amp; discr.'!$AB$74:$AB$86</c:f>
              <c:numCache>
                <c:formatCode>General</c:formatCode>
                <c:ptCount val="13"/>
                <c:pt idx="0">
                  <c:v>0.78077225079948598</c:v>
                </c:pt>
                <c:pt idx="1">
                  <c:v>0.76736802590395203</c:v>
                </c:pt>
                <c:pt idx="2">
                  <c:v>0.76565590576079001</c:v>
                </c:pt>
                <c:pt idx="3">
                  <c:v>0.76073037749379002</c:v>
                </c:pt>
                <c:pt idx="4">
                  <c:v>0.74679560121029598</c:v>
                </c:pt>
                <c:pt idx="5">
                  <c:v>0.732692308477364</c:v>
                </c:pt>
                <c:pt idx="6">
                  <c:v>0.70415755224277998</c:v>
                </c:pt>
                <c:pt idx="7">
                  <c:v>0.69938504658749401</c:v>
                </c:pt>
                <c:pt idx="8">
                  <c:v>0.67930072069519698</c:v>
                </c:pt>
                <c:pt idx="9">
                  <c:v>0.66966888215645703</c:v>
                </c:pt>
                <c:pt idx="10">
                  <c:v>0.65676200997502399</c:v>
                </c:pt>
                <c:pt idx="11">
                  <c:v>0.63091672326218495</c:v>
                </c:pt>
                <c:pt idx="12">
                  <c:v>0.61450410058778704</c:v>
                </c:pt>
              </c:numCache>
            </c:numRef>
          </c:val>
          <c:smooth val="0"/>
          <c:extLst>
            <c:ext xmlns:c16="http://schemas.microsoft.com/office/drawing/2014/chart" uri="{C3380CC4-5D6E-409C-BE32-E72D297353CC}">
              <c16:uniqueId val="{00000000-095C-4255-BDBA-359B08F29D69}"/>
            </c:ext>
          </c:extLst>
        </c:ser>
        <c:ser>
          <c:idx val="13"/>
          <c:order val="3"/>
          <c:spPr>
            <a:ln w="25400" cap="rnd">
              <a:solidFill>
                <a:schemeClr val="accent1"/>
              </a:solidFill>
              <a:round/>
            </a:ln>
            <a:effectLst/>
          </c:spPr>
          <c:marker>
            <c:symbol val="none"/>
          </c:marker>
          <c:cat>
            <c:numRef>
              <c:f>'Spread &amp; discr.'!$X$74:$X$86</c:f>
              <c:numCache>
                <c:formatCode>General</c:formatCode>
                <c:ptCount val="13"/>
                <c:pt idx="0">
                  <c:v>3</c:v>
                </c:pt>
                <c:pt idx="1">
                  <c:v>6</c:v>
                </c:pt>
                <c:pt idx="2">
                  <c:v>10</c:v>
                </c:pt>
                <c:pt idx="3">
                  <c:v>20</c:v>
                </c:pt>
                <c:pt idx="4">
                  <c:v>50</c:v>
                </c:pt>
                <c:pt idx="5">
                  <c:v>100</c:v>
                </c:pt>
                <c:pt idx="6">
                  <c:v>200</c:v>
                </c:pt>
                <c:pt idx="7">
                  <c:v>300</c:v>
                </c:pt>
                <c:pt idx="8">
                  <c:v>400</c:v>
                </c:pt>
                <c:pt idx="9">
                  <c:v>600</c:v>
                </c:pt>
                <c:pt idx="10">
                  <c:v>800</c:v>
                </c:pt>
                <c:pt idx="11">
                  <c:v>1440</c:v>
                </c:pt>
                <c:pt idx="12">
                  <c:v>2880</c:v>
                </c:pt>
              </c:numCache>
            </c:numRef>
          </c:cat>
          <c:val>
            <c:numRef>
              <c:f>'Spread &amp; discr.'!$AE$74:$AE$86</c:f>
              <c:numCache>
                <c:formatCode>General</c:formatCode>
                <c:ptCount val="13"/>
                <c:pt idx="0">
                  <c:v>0.34194742440296799</c:v>
                </c:pt>
                <c:pt idx="1">
                  <c:v>0.32845504947290899</c:v>
                </c:pt>
                <c:pt idx="2">
                  <c:v>0.32838192322347098</c:v>
                </c:pt>
                <c:pt idx="3">
                  <c:v>0.31843743270534702</c:v>
                </c:pt>
                <c:pt idx="4">
                  <c:v>0.31478202173920899</c:v>
                </c:pt>
                <c:pt idx="5">
                  <c:v>0.31268465417553398</c:v>
                </c:pt>
                <c:pt idx="6">
                  <c:v>0.30537303690020401</c:v>
                </c:pt>
                <c:pt idx="7">
                  <c:v>0.30272105416488798</c:v>
                </c:pt>
                <c:pt idx="8">
                  <c:v>0.29727788407852201</c:v>
                </c:pt>
                <c:pt idx="9">
                  <c:v>0.29109378452287898</c:v>
                </c:pt>
                <c:pt idx="10">
                  <c:v>0.285342601289785</c:v>
                </c:pt>
                <c:pt idx="11">
                  <c:v>0.27768636777552302</c:v>
                </c:pt>
                <c:pt idx="12">
                  <c:v>0.27191701772302701</c:v>
                </c:pt>
              </c:numCache>
            </c:numRef>
          </c:val>
          <c:smooth val="0"/>
          <c:extLst>
            <c:ext xmlns:c16="http://schemas.microsoft.com/office/drawing/2014/chart" uri="{C3380CC4-5D6E-409C-BE32-E72D297353CC}">
              <c16:uniqueId val="{00000001-095C-4255-BDBA-359B08F29D69}"/>
            </c:ext>
          </c:extLst>
        </c:ser>
        <c:dLbls>
          <c:showLegendKey val="0"/>
          <c:showVal val="0"/>
          <c:showCatName val="0"/>
          <c:showSerName val="0"/>
          <c:showPercent val="0"/>
          <c:showBubbleSize val="0"/>
        </c:dLbls>
        <c:marker val="1"/>
        <c:smooth val="0"/>
        <c:axId val="692474176"/>
        <c:axId val="876510224"/>
      </c:lineChart>
      <c:lineChart>
        <c:grouping val="standard"/>
        <c:varyColors val="0"/>
        <c:ser>
          <c:idx val="10"/>
          <c:order val="0"/>
          <c:spPr>
            <a:ln w="25400" cap="rnd">
              <a:solidFill>
                <a:schemeClr val="accent2"/>
              </a:solidFill>
              <a:prstDash val="dash"/>
              <a:round/>
            </a:ln>
            <a:effectLst/>
          </c:spPr>
          <c:marker>
            <c:symbol val="none"/>
          </c:marker>
          <c:cat>
            <c:numRef>
              <c:f>'Spread &amp; discr.'!$X$74:$X$86</c:f>
              <c:numCache>
                <c:formatCode>General</c:formatCode>
                <c:ptCount val="13"/>
                <c:pt idx="0">
                  <c:v>3</c:v>
                </c:pt>
                <c:pt idx="1">
                  <c:v>6</c:v>
                </c:pt>
                <c:pt idx="2">
                  <c:v>10</c:v>
                </c:pt>
                <c:pt idx="3">
                  <c:v>20</c:v>
                </c:pt>
                <c:pt idx="4">
                  <c:v>50</c:v>
                </c:pt>
                <c:pt idx="5">
                  <c:v>100</c:v>
                </c:pt>
                <c:pt idx="6">
                  <c:v>200</c:v>
                </c:pt>
                <c:pt idx="7">
                  <c:v>300</c:v>
                </c:pt>
                <c:pt idx="8">
                  <c:v>400</c:v>
                </c:pt>
                <c:pt idx="9">
                  <c:v>600</c:v>
                </c:pt>
                <c:pt idx="10">
                  <c:v>800</c:v>
                </c:pt>
                <c:pt idx="11">
                  <c:v>1440</c:v>
                </c:pt>
                <c:pt idx="12">
                  <c:v>2880</c:v>
                </c:pt>
              </c:numCache>
            </c:numRef>
          </c:cat>
          <c:val>
            <c:numRef>
              <c:f>'Spread &amp; discr.'!$L$74:$L$86</c:f>
              <c:numCache>
                <c:formatCode>General</c:formatCode>
                <c:ptCount val="13"/>
                <c:pt idx="0">
                  <c:v>0.20403117051478301</c:v>
                </c:pt>
                <c:pt idx="1">
                  <c:v>0.19508018559457899</c:v>
                </c:pt>
                <c:pt idx="2">
                  <c:v>0.183540061905411</c:v>
                </c:pt>
                <c:pt idx="3">
                  <c:v>0.17575282151681601</c:v>
                </c:pt>
                <c:pt idx="4">
                  <c:v>0.16810267438127399</c:v>
                </c:pt>
                <c:pt idx="5">
                  <c:v>0.16762375406833499</c:v>
                </c:pt>
                <c:pt idx="6">
                  <c:v>0.167108385082925</c:v>
                </c:pt>
                <c:pt idx="7">
                  <c:v>0.166804717115901</c:v>
                </c:pt>
                <c:pt idx="8">
                  <c:v>0.16659083393507401</c:v>
                </c:pt>
                <c:pt idx="9">
                  <c:v>0.166606171210055</c:v>
                </c:pt>
                <c:pt idx="10">
                  <c:v>0.166397858289554</c:v>
                </c:pt>
                <c:pt idx="11">
                  <c:v>0.16638306448093401</c:v>
                </c:pt>
                <c:pt idx="12">
                  <c:v>0.16636523821657301</c:v>
                </c:pt>
              </c:numCache>
            </c:numRef>
          </c:val>
          <c:smooth val="0"/>
          <c:extLst>
            <c:ext xmlns:c16="http://schemas.microsoft.com/office/drawing/2014/chart" uri="{C3380CC4-5D6E-409C-BE32-E72D297353CC}">
              <c16:uniqueId val="{00000002-095C-4255-BDBA-359B08F29D69}"/>
            </c:ext>
          </c:extLst>
        </c:ser>
        <c:ser>
          <c:idx val="11"/>
          <c:order val="1"/>
          <c:spPr>
            <a:ln w="25400" cap="rnd">
              <a:solidFill>
                <a:schemeClr val="accent1"/>
              </a:solidFill>
              <a:prstDash val="dash"/>
              <a:round/>
            </a:ln>
            <a:effectLst/>
          </c:spPr>
          <c:marker>
            <c:symbol val="none"/>
          </c:marker>
          <c:cat>
            <c:numRef>
              <c:f>'Spread &amp; discr.'!$X$74:$X$86</c:f>
              <c:numCache>
                <c:formatCode>General</c:formatCode>
                <c:ptCount val="13"/>
                <c:pt idx="0">
                  <c:v>3</c:v>
                </c:pt>
                <c:pt idx="1">
                  <c:v>6</c:v>
                </c:pt>
                <c:pt idx="2">
                  <c:v>10</c:v>
                </c:pt>
                <c:pt idx="3">
                  <c:v>20</c:v>
                </c:pt>
                <c:pt idx="4">
                  <c:v>50</c:v>
                </c:pt>
                <c:pt idx="5">
                  <c:v>100</c:v>
                </c:pt>
                <c:pt idx="6">
                  <c:v>200</c:v>
                </c:pt>
                <c:pt idx="7">
                  <c:v>300</c:v>
                </c:pt>
                <c:pt idx="8">
                  <c:v>400</c:v>
                </c:pt>
                <c:pt idx="9">
                  <c:v>600</c:v>
                </c:pt>
                <c:pt idx="10">
                  <c:v>800</c:v>
                </c:pt>
                <c:pt idx="11">
                  <c:v>1440</c:v>
                </c:pt>
                <c:pt idx="12">
                  <c:v>2880</c:v>
                </c:pt>
              </c:numCache>
            </c:numRef>
          </c:cat>
          <c:val>
            <c:numRef>
              <c:f>'Spread &amp; discr.'!$O$74:$O$86</c:f>
              <c:numCache>
                <c:formatCode>General</c:formatCode>
                <c:ptCount val="13"/>
                <c:pt idx="0">
                  <c:v>0.18443630753064399</c:v>
                </c:pt>
                <c:pt idx="1">
                  <c:v>0.18062572009263</c:v>
                </c:pt>
                <c:pt idx="2">
                  <c:v>0.175190139800383</c:v>
                </c:pt>
                <c:pt idx="3">
                  <c:v>0.16918487529818399</c:v>
                </c:pt>
                <c:pt idx="4">
                  <c:v>0.165545459211933</c:v>
                </c:pt>
                <c:pt idx="5">
                  <c:v>0.16624730064941501</c:v>
                </c:pt>
                <c:pt idx="6">
                  <c:v>0.16622386531612399</c:v>
                </c:pt>
                <c:pt idx="7">
                  <c:v>0.165886626787935</c:v>
                </c:pt>
                <c:pt idx="8">
                  <c:v>0.16582515111463</c:v>
                </c:pt>
                <c:pt idx="9">
                  <c:v>0.165868497749112</c:v>
                </c:pt>
                <c:pt idx="10">
                  <c:v>0.16577084580524801</c:v>
                </c:pt>
                <c:pt idx="11">
                  <c:v>0.16575565805840101</c:v>
                </c:pt>
                <c:pt idx="12">
                  <c:v>0.16573146860497601</c:v>
                </c:pt>
              </c:numCache>
            </c:numRef>
          </c:val>
          <c:smooth val="0"/>
          <c:extLst>
            <c:ext xmlns:c16="http://schemas.microsoft.com/office/drawing/2014/chart" uri="{C3380CC4-5D6E-409C-BE32-E72D297353CC}">
              <c16:uniqueId val="{00000003-095C-4255-BDBA-359B08F29D69}"/>
            </c:ext>
          </c:extLst>
        </c:ser>
        <c:dLbls>
          <c:showLegendKey val="0"/>
          <c:showVal val="0"/>
          <c:showCatName val="0"/>
          <c:showSerName val="0"/>
          <c:showPercent val="0"/>
          <c:showBubbleSize val="0"/>
        </c:dLbls>
        <c:marker val="1"/>
        <c:smooth val="0"/>
        <c:axId val="761206431"/>
        <c:axId val="297178319"/>
      </c:lineChart>
      <c:catAx>
        <c:axId val="69247417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number</a:t>
                </a:r>
                <a:r>
                  <a:rPr lang="en-GB" baseline="0"/>
                  <a:t> of trajectories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6510224"/>
        <c:crosses val="autoZero"/>
        <c:auto val="1"/>
        <c:lblAlgn val="ctr"/>
        <c:lblOffset val="100"/>
        <c:noMultiLvlLbl val="0"/>
      </c:catAx>
      <c:valAx>
        <c:axId val="8765102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W2</a:t>
                </a:r>
                <a:r>
                  <a:rPr lang="en-GB" baseline="0"/>
                  <a:t> scaled (solid)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474176"/>
        <c:crosses val="autoZero"/>
        <c:crossBetween val="between"/>
      </c:valAx>
      <c:valAx>
        <c:axId val="297178319"/>
        <c:scaling>
          <c:orientation val="minMax"/>
          <c:max val="0.24000000000000002"/>
          <c:min val="0.1"/>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Spread scaled</a:t>
                </a:r>
                <a:r>
                  <a:rPr lang="en-GB" baseline="0"/>
                  <a:t> </a:t>
                </a:r>
                <a:r>
                  <a:rPr lang="en-GB"/>
                  <a:t> (dotted)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206431"/>
        <c:crosses val="max"/>
        <c:crossBetween val="between"/>
      </c:valAx>
      <c:catAx>
        <c:axId val="761206431"/>
        <c:scaling>
          <c:orientation val="minMax"/>
        </c:scaling>
        <c:delete val="1"/>
        <c:axPos val="b"/>
        <c:numFmt formatCode="General" sourceLinked="1"/>
        <c:majorTickMark val="out"/>
        <c:minorTickMark val="none"/>
        <c:tickLblPos val="nextTo"/>
        <c:crossAx val="297178319"/>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5"/>
          <c:order val="4"/>
          <c:tx>
            <c:v>Sobol full (discr.)</c:v>
          </c:tx>
          <c:spPr>
            <a:ln w="25400" cap="rnd">
              <a:solidFill>
                <a:schemeClr val="accent1"/>
              </a:solidFill>
              <a:round/>
            </a:ln>
            <a:effectLst/>
          </c:spPr>
          <c:marker>
            <c:symbol val="circle"/>
            <c:size val="5"/>
            <c:spPr>
              <a:solidFill>
                <a:schemeClr val="accent1"/>
              </a:solidFill>
              <a:ln w="9525">
                <a:solidFill>
                  <a:schemeClr val="accent1"/>
                </a:solidFill>
              </a:ln>
              <a:effectLst/>
            </c:spPr>
          </c:marker>
          <c:cat>
            <c:numRef>
              <c:extLst>
                <c:ext xmlns:c15="http://schemas.microsoft.com/office/drawing/2012/chart" uri="{02D57815-91ED-43cb-92C2-25804820EDAC}">
                  <c15:fullRef>
                    <c15:sqref>'Spread &amp; discr.'!$Y$17:$Y$24</c15:sqref>
                  </c15:fullRef>
                </c:ext>
              </c:extLst>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extLst>
                <c:ext xmlns:c15="http://schemas.microsoft.com/office/drawing/2012/chart" uri="{02D57815-91ED-43cb-92C2-25804820EDAC}">
                  <c15:fullRef>
                    <c15:sqref>'Spread &amp; discr.'!$AH$28:$AH$36</c15:sqref>
                  </c15:fullRef>
                </c:ext>
              </c:extLst>
              <c:f>'Spread &amp; discr.'!$AH$28:$AH$35</c:f>
              <c:numCache>
                <c:formatCode>0.000</c:formatCode>
                <c:ptCount val="8"/>
                <c:pt idx="0">
                  <c:v>0.37584306673269202</c:v>
                </c:pt>
                <c:pt idx="1">
                  <c:v>0.60757051860015099</c:v>
                </c:pt>
                <c:pt idx="2">
                  <c:v>0.75180501021368296</c:v>
                </c:pt>
                <c:pt idx="3">
                  <c:v>0.78897824196953703</c:v>
                </c:pt>
                <c:pt idx="4">
                  <c:v>0.79165048405676097</c:v>
                </c:pt>
                <c:pt idx="5">
                  <c:v>0.79377161449136402</c:v>
                </c:pt>
                <c:pt idx="6">
                  <c:v>0.79304913354341</c:v>
                </c:pt>
                <c:pt idx="7">
                  <c:v>0.78931478028014601</c:v>
                </c:pt>
              </c:numCache>
            </c:numRef>
          </c:val>
          <c:smooth val="0"/>
          <c:extLst>
            <c:ext xmlns:c16="http://schemas.microsoft.com/office/drawing/2014/chart" uri="{C3380CC4-5D6E-409C-BE32-E72D297353CC}">
              <c16:uniqueId val="{00000000-AD48-49BF-8A4F-07FF1B99FD81}"/>
            </c:ext>
          </c:extLst>
        </c:ser>
        <c:ser>
          <c:idx val="6"/>
          <c:order val="5"/>
          <c:tx>
            <c:v>Sobol partial (discr.)</c:v>
          </c:tx>
          <c:spPr>
            <a:ln w="25400" cap="rnd">
              <a:solidFill>
                <a:schemeClr val="accent2"/>
              </a:solidFill>
              <a:round/>
            </a:ln>
            <a:effectLst/>
          </c:spPr>
          <c:marker>
            <c:symbol val="triangle"/>
            <c:size val="5"/>
            <c:spPr>
              <a:solidFill>
                <a:schemeClr val="accent2"/>
              </a:solidFill>
              <a:ln w="9525">
                <a:solidFill>
                  <a:schemeClr val="accent2"/>
                </a:solidFill>
              </a:ln>
              <a:effectLst/>
            </c:spPr>
          </c:marker>
          <c:cat>
            <c:numRef>
              <c:extLst>
                <c:ext xmlns:c15="http://schemas.microsoft.com/office/drawing/2012/chart" uri="{02D57815-91ED-43cb-92C2-25804820EDAC}">
                  <c15:fullRef>
                    <c15:sqref>'Spread &amp; discr.'!$Y$17:$Y$24</c15:sqref>
                  </c15:fullRef>
                </c:ext>
              </c:extLst>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extLst>
                <c:ext xmlns:c15="http://schemas.microsoft.com/office/drawing/2012/chart" uri="{02D57815-91ED-43cb-92C2-25804820EDAC}">
                  <c15:fullRef>
                    <c15:sqref>'Spread &amp; discr.'!$AI$28:$AI$36</c15:sqref>
                  </c15:fullRef>
                </c:ext>
              </c:extLst>
              <c:f>'Spread &amp; discr.'!$AI$28:$AI$35</c:f>
              <c:numCache>
                <c:formatCode>0.000</c:formatCode>
                <c:ptCount val="8"/>
                <c:pt idx="0">
                  <c:v>3.8259245548960599</c:v>
                </c:pt>
                <c:pt idx="1">
                  <c:v>2.3524947478388101</c:v>
                </c:pt>
                <c:pt idx="2">
                  <c:v>1.2799035383719699</c:v>
                </c:pt>
                <c:pt idx="3">
                  <c:v>0.89523091871628802</c:v>
                </c:pt>
                <c:pt idx="4">
                  <c:v>0.75306871371647499</c:v>
                </c:pt>
                <c:pt idx="5">
                  <c:v>0.73324468506218698</c:v>
                </c:pt>
                <c:pt idx="6">
                  <c:v>0.73008595000880505</c:v>
                </c:pt>
                <c:pt idx="7">
                  <c:v>0.72915956664725101</c:v>
                </c:pt>
              </c:numCache>
            </c:numRef>
          </c:val>
          <c:smooth val="0"/>
          <c:extLst xmlns:c15="http://schemas.microsoft.com/office/drawing/2012/chart">
            <c:ext xmlns:c16="http://schemas.microsoft.com/office/drawing/2014/chart" uri="{C3380CC4-5D6E-409C-BE32-E72D297353CC}">
              <c16:uniqueId val="{00000001-AD48-49BF-8A4F-07FF1B99FD81}"/>
            </c:ext>
          </c:extLst>
        </c:ser>
        <c:ser>
          <c:idx val="7"/>
          <c:order val="6"/>
          <c:tx>
            <c:v>Rd full (discr.)</c:v>
          </c:tx>
          <c:spPr>
            <a:ln w="25400" cap="rnd">
              <a:solidFill>
                <a:schemeClr val="accent3"/>
              </a:solidFill>
              <a:round/>
            </a:ln>
            <a:effectLst/>
          </c:spPr>
          <c:marker>
            <c:symbol val="square"/>
            <c:size val="5"/>
            <c:spPr>
              <a:solidFill>
                <a:schemeClr val="accent3"/>
              </a:solidFill>
              <a:ln w="9525">
                <a:solidFill>
                  <a:schemeClr val="accent3"/>
                </a:solidFill>
              </a:ln>
              <a:effectLst/>
            </c:spPr>
          </c:marker>
          <c:cat>
            <c:numRef>
              <c:extLst>
                <c:ext xmlns:c15="http://schemas.microsoft.com/office/drawing/2012/chart" uri="{02D57815-91ED-43cb-92C2-25804820EDAC}">
                  <c15:fullRef>
                    <c15:sqref>'Spread &amp; discr.'!$Y$17:$Y$24</c15:sqref>
                  </c15:fullRef>
                </c:ext>
              </c:extLst>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extLst>
                <c:ext xmlns:c15="http://schemas.microsoft.com/office/drawing/2012/chart" uri="{02D57815-91ED-43cb-92C2-25804820EDAC}">
                  <c15:fullRef>
                    <c15:sqref>'Spread &amp; discr.'!$AJ$28:$AJ$36</c15:sqref>
                  </c15:fullRef>
                </c:ext>
              </c:extLst>
              <c:f>'Spread &amp; discr.'!$AJ$28:$AJ$35</c:f>
              <c:numCache>
                <c:formatCode>0.000</c:formatCode>
                <c:ptCount val="8"/>
                <c:pt idx="0">
                  <c:v>0.30510435177961598</c:v>
                </c:pt>
                <c:pt idx="1">
                  <c:v>0.58619118926674696</c:v>
                </c:pt>
                <c:pt idx="2">
                  <c:v>0.74126325128554604</c:v>
                </c:pt>
                <c:pt idx="3">
                  <c:v>0.78671747607398901</c:v>
                </c:pt>
                <c:pt idx="4">
                  <c:v>0.79660552956455299</c:v>
                </c:pt>
                <c:pt idx="5">
                  <c:v>0.79627818637731695</c:v>
                </c:pt>
                <c:pt idx="6">
                  <c:v>0.79563888951469397</c:v>
                </c:pt>
                <c:pt idx="7">
                  <c:v>0.79521267725364697</c:v>
                </c:pt>
              </c:numCache>
            </c:numRef>
          </c:val>
          <c:smooth val="0"/>
          <c:extLst>
            <c:ext xmlns:c16="http://schemas.microsoft.com/office/drawing/2014/chart" uri="{C3380CC4-5D6E-409C-BE32-E72D297353CC}">
              <c16:uniqueId val="{00000002-AD48-49BF-8A4F-07FF1B99FD81}"/>
            </c:ext>
          </c:extLst>
        </c:ser>
        <c:ser>
          <c:idx val="8"/>
          <c:order val="7"/>
          <c:tx>
            <c:v>Rd partial (discr.)</c:v>
          </c:tx>
          <c:spPr>
            <a:ln w="25400" cap="rnd">
              <a:solidFill>
                <a:schemeClr val="accent4"/>
              </a:solidFill>
              <a:round/>
            </a:ln>
            <a:effectLst/>
          </c:spPr>
          <c:marker>
            <c:symbol val="diamond"/>
            <c:size val="5"/>
            <c:spPr>
              <a:solidFill>
                <a:schemeClr val="accent4"/>
              </a:solidFill>
              <a:ln w="9525">
                <a:solidFill>
                  <a:schemeClr val="accent4"/>
                </a:solidFill>
              </a:ln>
              <a:effectLst/>
            </c:spPr>
          </c:marker>
          <c:cat>
            <c:numRef>
              <c:extLst>
                <c:ext xmlns:c15="http://schemas.microsoft.com/office/drawing/2012/chart" uri="{02D57815-91ED-43cb-92C2-25804820EDAC}">
                  <c15:fullRef>
                    <c15:sqref>'Spread &amp; discr.'!$Y$17:$Y$24</c15:sqref>
                  </c15:fullRef>
                </c:ext>
              </c:extLst>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extLst>
                <c:ext xmlns:c15="http://schemas.microsoft.com/office/drawing/2012/chart" uri="{02D57815-91ED-43cb-92C2-25804820EDAC}">
                  <c15:fullRef>
                    <c15:sqref>'Spread &amp; discr.'!$AK$28:$AK$36</c15:sqref>
                  </c15:fullRef>
                </c:ext>
              </c:extLst>
              <c:f>'Spread &amp; discr.'!$AK$28:$AK$35</c:f>
              <c:numCache>
                <c:formatCode>0.000</c:formatCode>
                <c:ptCount val="8"/>
                <c:pt idx="0">
                  <c:v>3.7416869746999502</c:v>
                </c:pt>
                <c:pt idx="1">
                  <c:v>2.4423087938394801</c:v>
                </c:pt>
                <c:pt idx="2">
                  <c:v>1.26980165875069</c:v>
                </c:pt>
                <c:pt idx="3">
                  <c:v>0.87916048344383202</c:v>
                </c:pt>
                <c:pt idx="4">
                  <c:v>0.74871186586032501</c:v>
                </c:pt>
                <c:pt idx="5">
                  <c:v>0.73259626133715705</c:v>
                </c:pt>
                <c:pt idx="6">
                  <c:v>0.72998840546264998</c:v>
                </c:pt>
                <c:pt idx="7">
                  <c:v>0.72914564470371801</c:v>
                </c:pt>
              </c:numCache>
            </c:numRef>
          </c:val>
          <c:smooth val="0"/>
          <c:extLst xmlns:c15="http://schemas.microsoft.com/office/drawing/2012/chart">
            <c:ext xmlns:c16="http://schemas.microsoft.com/office/drawing/2014/chart" uri="{C3380CC4-5D6E-409C-BE32-E72D297353CC}">
              <c16:uniqueId val="{00000003-AD48-49BF-8A4F-07FF1B99FD81}"/>
            </c:ext>
          </c:extLst>
        </c:ser>
        <c:ser>
          <c:idx val="9"/>
          <c:order val="9"/>
          <c:tx>
            <c:v>Khare (M200 discr.)</c:v>
          </c:tx>
          <c:spPr>
            <a:ln w="25400" cap="rnd">
              <a:solidFill>
                <a:schemeClr val="accent6"/>
              </a:solidFill>
              <a:round/>
            </a:ln>
            <a:effectLst/>
          </c:spPr>
          <c:marker>
            <c:symbol val="x"/>
            <c:size val="5"/>
            <c:spPr>
              <a:noFill/>
              <a:ln w="9525">
                <a:solidFill>
                  <a:schemeClr val="accent6"/>
                </a:solidFill>
              </a:ln>
              <a:effectLst/>
            </c:spPr>
          </c:marker>
          <c:cat>
            <c:numRef>
              <c:extLst>
                <c:ext xmlns:c15="http://schemas.microsoft.com/office/drawing/2012/chart" uri="{02D57815-91ED-43cb-92C2-25804820EDAC}">
                  <c15:fullRef>
                    <c15:sqref>'Spread &amp; discr.'!$Y$17:$Y$24</c15:sqref>
                  </c15:fullRef>
                </c:ext>
              </c:extLst>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extLst>
                <c:ext xmlns:c15="http://schemas.microsoft.com/office/drawing/2012/chart" uri="{02D57815-91ED-43cb-92C2-25804820EDAC}">
                  <c15:fullRef>
                    <c15:sqref>'Spread &amp; discr.'!$AD$28:$AD$36</c15:sqref>
                  </c15:fullRef>
                </c:ext>
              </c:extLst>
              <c:f>'Spread &amp; discr.'!$AD$28:$AD$35</c:f>
              <c:numCache>
                <c:formatCode>General</c:formatCode>
                <c:ptCount val="8"/>
                <c:pt idx="0">
                  <c:v>6.4542397346151699</c:v>
                </c:pt>
                <c:pt idx="1">
                  <c:v>3.10805205233269</c:v>
                </c:pt>
                <c:pt idx="2">
                  <c:v>1.2077458141721</c:v>
                </c:pt>
                <c:pt idx="3">
                  <c:v>0.44418093517674401</c:v>
                </c:pt>
                <c:pt idx="4">
                  <c:v>0.17747924242636801</c:v>
                </c:pt>
                <c:pt idx="5">
                  <c:v>0.11878007382818501</c:v>
                </c:pt>
                <c:pt idx="6">
                  <c:v>9.4565760111121402E-2</c:v>
                </c:pt>
                <c:pt idx="7">
                  <c:v>7.9398428582427003E-2</c:v>
                </c:pt>
              </c:numCache>
            </c:numRef>
          </c:val>
          <c:smooth val="0"/>
          <c:extLst>
            <c:ext xmlns:c16="http://schemas.microsoft.com/office/drawing/2014/chart" uri="{C3380CC4-5D6E-409C-BE32-E72D297353CC}">
              <c16:uniqueId val="{00000004-AD48-49BF-8A4F-07FF1B99FD81}"/>
            </c:ext>
          </c:extLst>
        </c:ser>
        <c:ser>
          <c:idx val="11"/>
          <c:order val="11"/>
          <c:tx>
            <c:v>Sobol winding (discr.)</c:v>
          </c:tx>
          <c:spPr>
            <a:ln w="25400" cap="rnd">
              <a:solidFill>
                <a:srgbClr val="7030A0"/>
              </a:solidFill>
              <a:round/>
            </a:ln>
            <a:effectLst/>
          </c:spPr>
          <c:marker>
            <c:symbol val="none"/>
          </c:marker>
          <c:cat>
            <c:numRef>
              <c:extLst>
                <c:ext xmlns:c15="http://schemas.microsoft.com/office/drawing/2012/chart" uri="{02D57815-91ED-43cb-92C2-25804820EDAC}">
                  <c15:fullRef>
                    <c15:sqref>'Spread &amp; discr.'!$Y$28:$Y$36</c15:sqref>
                  </c15:fullRef>
                </c:ext>
              </c:extLst>
              <c:f>'Spread &amp; discr.'!$Y$28:$Y$35</c:f>
              <c:numCache>
                <c:formatCode>General</c:formatCode>
                <c:ptCount val="8"/>
                <c:pt idx="0">
                  <c:v>10</c:v>
                </c:pt>
                <c:pt idx="1">
                  <c:v>20</c:v>
                </c:pt>
                <c:pt idx="2">
                  <c:v>35</c:v>
                </c:pt>
                <c:pt idx="3">
                  <c:v>50</c:v>
                </c:pt>
                <c:pt idx="4">
                  <c:v>75</c:v>
                </c:pt>
                <c:pt idx="5">
                  <c:v>100</c:v>
                </c:pt>
                <c:pt idx="6">
                  <c:v>125</c:v>
                </c:pt>
                <c:pt idx="7">
                  <c:v>150</c:v>
                </c:pt>
              </c:numCache>
            </c:numRef>
          </c:cat>
          <c:val>
            <c:numRef>
              <c:extLst>
                <c:ext xmlns:c15="http://schemas.microsoft.com/office/drawing/2012/chart" uri="{02D57815-91ED-43cb-92C2-25804820EDAC}">
                  <c15:fullRef>
                    <c15:sqref>'Spread &amp; discr.'!$AL$28:$AL$36</c15:sqref>
                  </c15:fullRef>
                </c:ext>
              </c:extLst>
              <c:f>'Spread &amp; discr.'!$AL$28:$AL$35</c:f>
              <c:numCache>
                <c:formatCode>0.000</c:formatCode>
                <c:ptCount val="8"/>
                <c:pt idx="0">
                  <c:v>0.30056252086426899</c:v>
                </c:pt>
                <c:pt idx="1">
                  <c:v>0.33559308674831301</c:v>
                </c:pt>
                <c:pt idx="2">
                  <c:v>0.317294580160985</c:v>
                </c:pt>
                <c:pt idx="3">
                  <c:v>0.26977186535146502</c:v>
                </c:pt>
                <c:pt idx="4">
                  <c:v>0.194680272165381</c:v>
                </c:pt>
                <c:pt idx="5">
                  <c:v>0.15433497166249799</c:v>
                </c:pt>
                <c:pt idx="6">
                  <c:v>0.12564992067177899</c:v>
                </c:pt>
                <c:pt idx="7">
                  <c:v>0.104371667607289</c:v>
                </c:pt>
              </c:numCache>
            </c:numRef>
          </c:val>
          <c:smooth val="0"/>
          <c:extLst>
            <c:ext xmlns:c16="http://schemas.microsoft.com/office/drawing/2014/chart" uri="{C3380CC4-5D6E-409C-BE32-E72D297353CC}">
              <c16:uniqueId val="{00000005-AD48-49BF-8A4F-07FF1B99FD81}"/>
            </c:ext>
          </c:extLst>
        </c:ser>
        <c:dLbls>
          <c:showLegendKey val="0"/>
          <c:showVal val="0"/>
          <c:showCatName val="0"/>
          <c:showSerName val="0"/>
          <c:showPercent val="0"/>
          <c:showBubbleSize val="0"/>
        </c:dLbls>
        <c:marker val="1"/>
        <c:smooth val="0"/>
        <c:axId val="692474176"/>
        <c:axId val="876510224"/>
        <c:extLst/>
      </c:lineChart>
      <c:lineChart>
        <c:grouping val="standard"/>
        <c:varyColors val="0"/>
        <c:ser>
          <c:idx val="0"/>
          <c:order val="0"/>
          <c:tx>
            <c:v>Sobol full (spread)</c:v>
          </c:tx>
          <c:spPr>
            <a:ln w="25400" cap="sq">
              <a:solidFill>
                <a:schemeClr val="accent1"/>
              </a:solidFill>
              <a:prstDash val="sysDash"/>
              <a:round/>
            </a:ln>
            <a:effectLst/>
          </c:spPr>
          <c:marker>
            <c:symbol val="circle"/>
            <c:size val="5"/>
            <c:spPr>
              <a:solidFill>
                <a:schemeClr val="accent1"/>
              </a:solidFill>
              <a:ln w="9525">
                <a:solidFill>
                  <a:schemeClr val="accent1"/>
                </a:solidFill>
              </a:ln>
              <a:effectLst/>
            </c:spPr>
          </c:marker>
          <c:cat>
            <c:numRef>
              <c:extLst>
                <c:ext xmlns:c15="http://schemas.microsoft.com/office/drawing/2012/chart" uri="{02D57815-91ED-43cb-92C2-25804820EDAC}">
                  <c15:fullRef>
                    <c15:sqref>'Spread &amp; discr.'!$Y$28:$Y$36</c15:sqref>
                  </c15:fullRef>
                </c:ext>
              </c:extLst>
              <c:f>'Spread &amp; discr.'!$Y$28:$Y$35</c:f>
              <c:numCache>
                <c:formatCode>General</c:formatCode>
                <c:ptCount val="8"/>
                <c:pt idx="0">
                  <c:v>10</c:v>
                </c:pt>
                <c:pt idx="1">
                  <c:v>20</c:v>
                </c:pt>
                <c:pt idx="2">
                  <c:v>35</c:v>
                </c:pt>
                <c:pt idx="3">
                  <c:v>50</c:v>
                </c:pt>
                <c:pt idx="4">
                  <c:v>75</c:v>
                </c:pt>
                <c:pt idx="5">
                  <c:v>100</c:v>
                </c:pt>
                <c:pt idx="6">
                  <c:v>125</c:v>
                </c:pt>
                <c:pt idx="7">
                  <c:v>150</c:v>
                </c:pt>
              </c:numCache>
            </c:numRef>
          </c:cat>
          <c:val>
            <c:numRef>
              <c:extLst>
                <c:ext xmlns:c15="http://schemas.microsoft.com/office/drawing/2012/chart" uri="{02D57815-91ED-43cb-92C2-25804820EDAC}">
                  <c15:fullRef>
                    <c15:sqref>'Spread &amp; discr.'!$R$28:$R$35</c15:sqref>
                  </c15:fullRef>
                </c:ext>
              </c:extLst>
              <c:f>'Spread &amp; discr.'!$R$28:$R$35</c:f>
              <c:numCache>
                <c:formatCode>General</c:formatCode>
                <c:ptCount val="8"/>
                <c:pt idx="0">
                  <c:v>0.167523851818876</c:v>
                </c:pt>
                <c:pt idx="1">
                  <c:v>0.16944257774084401</c:v>
                </c:pt>
                <c:pt idx="2">
                  <c:v>0.17061745477208901</c:v>
                </c:pt>
                <c:pt idx="3">
                  <c:v>0.17004091639463301</c:v>
                </c:pt>
                <c:pt idx="4">
                  <c:v>0.16912977615764599</c:v>
                </c:pt>
                <c:pt idx="5">
                  <c:v>0.17260111297945599</c:v>
                </c:pt>
                <c:pt idx="6">
                  <c:v>0.16978005758620199</c:v>
                </c:pt>
                <c:pt idx="7">
                  <c:v>0.169124619358752</c:v>
                </c:pt>
              </c:numCache>
            </c:numRef>
          </c:val>
          <c:smooth val="0"/>
          <c:extLst>
            <c:ext xmlns:c16="http://schemas.microsoft.com/office/drawing/2014/chart" uri="{C3380CC4-5D6E-409C-BE32-E72D297353CC}">
              <c16:uniqueId val="{00000006-AD48-49BF-8A4F-07FF1B99FD81}"/>
            </c:ext>
          </c:extLst>
        </c:ser>
        <c:ser>
          <c:idx val="1"/>
          <c:order val="1"/>
          <c:tx>
            <c:v>Sobol partial (spread)</c:v>
          </c:tx>
          <c:spPr>
            <a:ln w="25400" cap="sq">
              <a:solidFill>
                <a:schemeClr val="accent2"/>
              </a:solidFill>
              <a:prstDash val="sysDash"/>
              <a:round/>
            </a:ln>
            <a:effectLst/>
          </c:spPr>
          <c:marker>
            <c:symbol val="triangle"/>
            <c:size val="5"/>
            <c:spPr>
              <a:solidFill>
                <a:schemeClr val="accent2"/>
              </a:solidFill>
              <a:ln w="9525">
                <a:solidFill>
                  <a:schemeClr val="accent2"/>
                </a:solidFill>
              </a:ln>
              <a:effectLst/>
            </c:spPr>
          </c:marker>
          <c:cat>
            <c:numRef>
              <c:extLst>
                <c:ext xmlns:c15="http://schemas.microsoft.com/office/drawing/2012/chart" uri="{02D57815-91ED-43cb-92C2-25804820EDAC}">
                  <c15:fullRef>
                    <c15:sqref>'Spread &amp; discr.'!$Y$28:$Y$36</c15:sqref>
                  </c15:fullRef>
                </c:ext>
              </c:extLst>
              <c:f>'Spread &amp; discr.'!$Y$28:$Y$35</c:f>
              <c:numCache>
                <c:formatCode>General</c:formatCode>
                <c:ptCount val="8"/>
                <c:pt idx="0">
                  <c:v>10</c:v>
                </c:pt>
                <c:pt idx="1">
                  <c:v>20</c:v>
                </c:pt>
                <c:pt idx="2">
                  <c:v>35</c:v>
                </c:pt>
                <c:pt idx="3">
                  <c:v>50</c:v>
                </c:pt>
                <c:pt idx="4">
                  <c:v>75</c:v>
                </c:pt>
                <c:pt idx="5">
                  <c:v>100</c:v>
                </c:pt>
                <c:pt idx="6">
                  <c:v>125</c:v>
                </c:pt>
                <c:pt idx="7">
                  <c:v>150</c:v>
                </c:pt>
              </c:numCache>
            </c:numRef>
          </c:cat>
          <c:val>
            <c:numRef>
              <c:extLst>
                <c:ext xmlns:c15="http://schemas.microsoft.com/office/drawing/2012/chart" uri="{02D57815-91ED-43cb-92C2-25804820EDAC}">
                  <c15:fullRef>
                    <c15:sqref>'Spread &amp; discr.'!$S$28:$S$35</c15:sqref>
                  </c15:fullRef>
                </c:ext>
              </c:extLst>
              <c:f>'Spread &amp; discr.'!$S$28:$S$35</c:f>
              <c:numCache>
                <c:formatCode>General</c:formatCode>
                <c:ptCount val="8"/>
                <c:pt idx="0">
                  <c:v>0.28047793175271102</c:v>
                </c:pt>
                <c:pt idx="1">
                  <c:v>0.28459690911903601</c:v>
                </c:pt>
                <c:pt idx="2">
                  <c:v>0.28532240160144601</c:v>
                </c:pt>
                <c:pt idx="3">
                  <c:v>0.28595299120852002</c:v>
                </c:pt>
                <c:pt idx="4">
                  <c:v>0.28568270127307499</c:v>
                </c:pt>
                <c:pt idx="5">
                  <c:v>0.28565054566870401</c:v>
                </c:pt>
                <c:pt idx="6">
                  <c:v>0.28604610628574401</c:v>
                </c:pt>
                <c:pt idx="7">
                  <c:v>0.28613123094331799</c:v>
                </c:pt>
              </c:numCache>
            </c:numRef>
          </c:val>
          <c:smooth val="0"/>
          <c:extLst xmlns:c15="http://schemas.microsoft.com/office/drawing/2012/chart">
            <c:ext xmlns:c16="http://schemas.microsoft.com/office/drawing/2014/chart" uri="{C3380CC4-5D6E-409C-BE32-E72D297353CC}">
              <c16:uniqueId val="{00000007-AD48-49BF-8A4F-07FF1B99FD81}"/>
            </c:ext>
          </c:extLst>
        </c:ser>
        <c:ser>
          <c:idx val="2"/>
          <c:order val="2"/>
          <c:tx>
            <c:v>Rd full (spread)</c:v>
          </c:tx>
          <c:spPr>
            <a:ln w="25400" cap="sq">
              <a:solidFill>
                <a:schemeClr val="accent3"/>
              </a:solidFill>
              <a:prstDash val="sysDash"/>
              <a:round/>
            </a:ln>
            <a:effectLst/>
          </c:spPr>
          <c:marker>
            <c:symbol val="square"/>
            <c:size val="5"/>
            <c:spPr>
              <a:solidFill>
                <a:schemeClr val="accent3"/>
              </a:solidFill>
              <a:ln w="9525">
                <a:solidFill>
                  <a:schemeClr val="accent3"/>
                </a:solidFill>
              </a:ln>
              <a:effectLst/>
            </c:spPr>
          </c:marker>
          <c:cat>
            <c:numRef>
              <c:extLst>
                <c:ext xmlns:c15="http://schemas.microsoft.com/office/drawing/2012/chart" uri="{02D57815-91ED-43cb-92C2-25804820EDAC}">
                  <c15:fullRef>
                    <c15:sqref>'Spread &amp; discr.'!$Y$28:$Y$36</c15:sqref>
                  </c15:fullRef>
                </c:ext>
              </c:extLst>
              <c:f>'Spread &amp; discr.'!$Y$28:$Y$35</c:f>
              <c:numCache>
                <c:formatCode>General</c:formatCode>
                <c:ptCount val="8"/>
                <c:pt idx="0">
                  <c:v>10</c:v>
                </c:pt>
                <c:pt idx="1">
                  <c:v>20</c:v>
                </c:pt>
                <c:pt idx="2">
                  <c:v>35</c:v>
                </c:pt>
                <c:pt idx="3">
                  <c:v>50</c:v>
                </c:pt>
                <c:pt idx="4">
                  <c:v>75</c:v>
                </c:pt>
                <c:pt idx="5">
                  <c:v>100</c:v>
                </c:pt>
                <c:pt idx="6">
                  <c:v>125</c:v>
                </c:pt>
                <c:pt idx="7">
                  <c:v>150</c:v>
                </c:pt>
              </c:numCache>
            </c:numRef>
          </c:cat>
          <c:val>
            <c:numRef>
              <c:extLst>
                <c:ext xmlns:c15="http://schemas.microsoft.com/office/drawing/2012/chart" uri="{02D57815-91ED-43cb-92C2-25804820EDAC}">
                  <c15:fullRef>
                    <c15:sqref>'Spread &amp; discr.'!$T$28:$T$35</c15:sqref>
                  </c15:fullRef>
                </c:ext>
              </c:extLst>
              <c:f>'Spread &amp; discr.'!$T$28:$T$35</c:f>
              <c:numCache>
                <c:formatCode>General</c:formatCode>
                <c:ptCount val="8"/>
                <c:pt idx="0">
                  <c:v>0.16795438212695599</c:v>
                </c:pt>
                <c:pt idx="1">
                  <c:v>0.16667506775528901</c:v>
                </c:pt>
                <c:pt idx="2">
                  <c:v>0.171303443904331</c:v>
                </c:pt>
                <c:pt idx="3">
                  <c:v>0.16795029030381001</c:v>
                </c:pt>
                <c:pt idx="4">
                  <c:v>0.16915156679378299</c:v>
                </c:pt>
                <c:pt idx="5">
                  <c:v>0.16832637390933</c:v>
                </c:pt>
                <c:pt idx="6">
                  <c:v>0.16858732517203201</c:v>
                </c:pt>
                <c:pt idx="7">
                  <c:v>0.16832214415357999</c:v>
                </c:pt>
              </c:numCache>
            </c:numRef>
          </c:val>
          <c:smooth val="0"/>
          <c:extLst>
            <c:ext xmlns:c16="http://schemas.microsoft.com/office/drawing/2014/chart" uri="{C3380CC4-5D6E-409C-BE32-E72D297353CC}">
              <c16:uniqueId val="{00000008-AD48-49BF-8A4F-07FF1B99FD81}"/>
            </c:ext>
          </c:extLst>
        </c:ser>
        <c:ser>
          <c:idx val="3"/>
          <c:order val="3"/>
          <c:tx>
            <c:v>Rd partial (spread)</c:v>
          </c:tx>
          <c:spPr>
            <a:ln w="25400" cap="sq">
              <a:solidFill>
                <a:schemeClr val="accent4"/>
              </a:solidFill>
              <a:prstDash val="sysDash"/>
              <a:round/>
            </a:ln>
            <a:effectLst/>
          </c:spPr>
          <c:marker>
            <c:symbol val="diamond"/>
            <c:size val="5"/>
            <c:spPr>
              <a:solidFill>
                <a:schemeClr val="accent4"/>
              </a:solidFill>
              <a:ln w="9525">
                <a:solidFill>
                  <a:schemeClr val="accent4"/>
                </a:solidFill>
              </a:ln>
              <a:effectLst/>
            </c:spPr>
          </c:marker>
          <c:cat>
            <c:numRef>
              <c:extLst>
                <c:ext xmlns:c15="http://schemas.microsoft.com/office/drawing/2012/chart" uri="{02D57815-91ED-43cb-92C2-25804820EDAC}">
                  <c15:fullRef>
                    <c15:sqref>'Spread &amp; discr.'!$Y$28:$Y$36</c15:sqref>
                  </c15:fullRef>
                </c:ext>
              </c:extLst>
              <c:f>'Spread &amp; discr.'!$Y$28:$Y$35</c:f>
              <c:numCache>
                <c:formatCode>General</c:formatCode>
                <c:ptCount val="8"/>
                <c:pt idx="0">
                  <c:v>10</c:v>
                </c:pt>
                <c:pt idx="1">
                  <c:v>20</c:v>
                </c:pt>
                <c:pt idx="2">
                  <c:v>35</c:v>
                </c:pt>
                <c:pt idx="3">
                  <c:v>50</c:v>
                </c:pt>
                <c:pt idx="4">
                  <c:v>75</c:v>
                </c:pt>
                <c:pt idx="5">
                  <c:v>100</c:v>
                </c:pt>
                <c:pt idx="6">
                  <c:v>125</c:v>
                </c:pt>
                <c:pt idx="7">
                  <c:v>150</c:v>
                </c:pt>
              </c:numCache>
            </c:numRef>
          </c:cat>
          <c:val>
            <c:numRef>
              <c:extLst>
                <c:ext xmlns:c15="http://schemas.microsoft.com/office/drawing/2012/chart" uri="{02D57815-91ED-43cb-92C2-25804820EDAC}">
                  <c15:fullRef>
                    <c15:sqref>'Spread &amp; discr.'!$U$28:$U$35</c15:sqref>
                  </c15:fullRef>
                </c:ext>
              </c:extLst>
              <c:f>'Spread &amp; discr.'!$U$28:$U$35</c:f>
              <c:numCache>
                <c:formatCode>General</c:formatCode>
                <c:ptCount val="8"/>
                <c:pt idx="0">
                  <c:v>0.27699381485658497</c:v>
                </c:pt>
                <c:pt idx="1">
                  <c:v>0.28504679314358</c:v>
                </c:pt>
                <c:pt idx="2">
                  <c:v>0.28625686507871301</c:v>
                </c:pt>
                <c:pt idx="3">
                  <c:v>0.28098902848611301</c:v>
                </c:pt>
                <c:pt idx="4">
                  <c:v>0.28220967849532602</c:v>
                </c:pt>
                <c:pt idx="5">
                  <c:v>0.282452125061952</c:v>
                </c:pt>
                <c:pt idx="6">
                  <c:v>0.28290659466245899</c:v>
                </c:pt>
                <c:pt idx="7">
                  <c:v>0.28097344353311798</c:v>
                </c:pt>
              </c:numCache>
            </c:numRef>
          </c:val>
          <c:smooth val="0"/>
          <c:extLst xmlns:c15="http://schemas.microsoft.com/office/drawing/2012/chart">
            <c:ext xmlns:c16="http://schemas.microsoft.com/office/drawing/2014/chart" uri="{C3380CC4-5D6E-409C-BE32-E72D297353CC}">
              <c16:uniqueId val="{00000009-AD48-49BF-8A4F-07FF1B99FD81}"/>
            </c:ext>
          </c:extLst>
        </c:ser>
        <c:ser>
          <c:idx val="4"/>
          <c:order val="8"/>
          <c:tx>
            <c:v>Khare (M200 spread)</c:v>
          </c:tx>
          <c:spPr>
            <a:ln w="25400" cap="sq">
              <a:solidFill>
                <a:schemeClr val="accent6"/>
              </a:solidFill>
              <a:prstDash val="sysDash"/>
              <a:round/>
            </a:ln>
            <a:effectLst/>
          </c:spPr>
          <c:marker>
            <c:symbol val="x"/>
            <c:size val="5"/>
            <c:spPr>
              <a:noFill/>
              <a:ln w="9525">
                <a:solidFill>
                  <a:schemeClr val="accent6"/>
                </a:solidFill>
              </a:ln>
              <a:effectLst/>
            </c:spPr>
          </c:marker>
          <c:cat>
            <c:numRef>
              <c:extLst>
                <c:ext xmlns:c15="http://schemas.microsoft.com/office/drawing/2012/chart" uri="{02D57815-91ED-43cb-92C2-25804820EDAC}">
                  <c15:fullRef>
                    <c15:sqref>'Spread &amp; discr.'!$Y$28:$Y$36</c15:sqref>
                  </c15:fullRef>
                </c:ext>
              </c:extLst>
              <c:f>'Spread &amp; discr.'!$Y$28:$Y$35</c:f>
              <c:numCache>
                <c:formatCode>General</c:formatCode>
                <c:ptCount val="8"/>
                <c:pt idx="0">
                  <c:v>10</c:v>
                </c:pt>
                <c:pt idx="1">
                  <c:v>20</c:v>
                </c:pt>
                <c:pt idx="2">
                  <c:v>35</c:v>
                </c:pt>
                <c:pt idx="3">
                  <c:v>50</c:v>
                </c:pt>
                <c:pt idx="4">
                  <c:v>75</c:v>
                </c:pt>
                <c:pt idx="5">
                  <c:v>100</c:v>
                </c:pt>
                <c:pt idx="6">
                  <c:v>125</c:v>
                </c:pt>
                <c:pt idx="7">
                  <c:v>150</c:v>
                </c:pt>
              </c:numCache>
            </c:numRef>
          </c:cat>
          <c:val>
            <c:numRef>
              <c:extLst>
                <c:ext xmlns:c15="http://schemas.microsoft.com/office/drawing/2012/chart" uri="{02D57815-91ED-43cb-92C2-25804820EDAC}">
                  <c15:fullRef>
                    <c15:sqref>'Spread &amp; discr.'!$N$28:$N$35</c15:sqref>
                  </c15:fullRef>
                </c:ext>
              </c:extLst>
              <c:f>'Spread &amp; discr.'!$N$28:$N$35</c:f>
              <c:numCache>
                <c:formatCode>General</c:formatCode>
                <c:ptCount val="8"/>
                <c:pt idx="0">
                  <c:v>0.32471294872568501</c:v>
                </c:pt>
                <c:pt idx="1">
                  <c:v>0.31290094823792503</c:v>
                </c:pt>
                <c:pt idx="2">
                  <c:v>0.31209463050918701</c:v>
                </c:pt>
                <c:pt idx="3">
                  <c:v>0.30135717797263101</c:v>
                </c:pt>
                <c:pt idx="4">
                  <c:v>0.29938881753568503</c:v>
                </c:pt>
                <c:pt idx="5">
                  <c:v>0.29646607251540003</c:v>
                </c:pt>
                <c:pt idx="6">
                  <c:v>0.29392174775191299</c:v>
                </c:pt>
                <c:pt idx="7">
                  <c:v>0.29125875466273998</c:v>
                </c:pt>
              </c:numCache>
            </c:numRef>
          </c:val>
          <c:smooth val="0"/>
          <c:extLst>
            <c:ext xmlns:c16="http://schemas.microsoft.com/office/drawing/2014/chart" uri="{C3380CC4-5D6E-409C-BE32-E72D297353CC}">
              <c16:uniqueId val="{0000000A-AD48-49BF-8A4F-07FF1B99FD81}"/>
            </c:ext>
          </c:extLst>
        </c:ser>
        <c:ser>
          <c:idx val="10"/>
          <c:order val="10"/>
          <c:tx>
            <c:v>Sobol winding (spread)</c:v>
          </c:tx>
          <c:spPr>
            <a:ln w="25400" cap="rnd">
              <a:solidFill>
                <a:srgbClr val="7030A0"/>
              </a:solidFill>
              <a:prstDash val="dash"/>
              <a:round/>
            </a:ln>
            <a:effectLst/>
          </c:spPr>
          <c:marker>
            <c:symbol val="none"/>
          </c:marker>
          <c:cat>
            <c:numRef>
              <c:extLst>
                <c:ext xmlns:c15="http://schemas.microsoft.com/office/drawing/2012/chart" uri="{02D57815-91ED-43cb-92C2-25804820EDAC}">
                  <c15:fullRef>
                    <c15:sqref>'Spread &amp; discr.'!$Y$28:$Y$36</c15:sqref>
                  </c15:fullRef>
                </c:ext>
              </c:extLst>
              <c:f>'Spread &amp; discr.'!$Y$28:$Y$35</c:f>
              <c:numCache>
                <c:formatCode>General</c:formatCode>
                <c:ptCount val="8"/>
                <c:pt idx="0">
                  <c:v>10</c:v>
                </c:pt>
                <c:pt idx="1">
                  <c:v>20</c:v>
                </c:pt>
                <c:pt idx="2">
                  <c:v>35</c:v>
                </c:pt>
                <c:pt idx="3">
                  <c:v>50</c:v>
                </c:pt>
                <c:pt idx="4">
                  <c:v>75</c:v>
                </c:pt>
                <c:pt idx="5">
                  <c:v>100</c:v>
                </c:pt>
                <c:pt idx="6">
                  <c:v>125</c:v>
                </c:pt>
                <c:pt idx="7">
                  <c:v>150</c:v>
                </c:pt>
              </c:numCache>
            </c:numRef>
          </c:cat>
          <c:val>
            <c:numRef>
              <c:extLst>
                <c:ext xmlns:c15="http://schemas.microsoft.com/office/drawing/2012/chart" uri="{02D57815-91ED-43cb-92C2-25804820EDAC}">
                  <c15:fullRef>
                    <c15:sqref>'Spread &amp; discr.'!$V$28:$V$35</c15:sqref>
                  </c15:fullRef>
                </c:ext>
              </c:extLst>
              <c:f>'Spread &amp; discr.'!$V$28:$V$35</c:f>
              <c:numCache>
                <c:formatCode>General</c:formatCode>
                <c:ptCount val="8"/>
                <c:pt idx="0">
                  <c:v>0.16413611046648</c:v>
                </c:pt>
                <c:pt idx="1">
                  <c:v>0.165279981527549</c:v>
                </c:pt>
                <c:pt idx="2">
                  <c:v>0.16877537907038401</c:v>
                </c:pt>
                <c:pt idx="3">
                  <c:v>0.167005679768368</c:v>
                </c:pt>
                <c:pt idx="4">
                  <c:v>0.16907906950019799</c:v>
                </c:pt>
                <c:pt idx="5">
                  <c:v>0.169478200868041</c:v>
                </c:pt>
                <c:pt idx="6">
                  <c:v>0.16667143067835</c:v>
                </c:pt>
                <c:pt idx="7">
                  <c:v>0.16610669765785399</c:v>
                </c:pt>
              </c:numCache>
            </c:numRef>
          </c:val>
          <c:smooth val="0"/>
          <c:extLst>
            <c:ext xmlns:c16="http://schemas.microsoft.com/office/drawing/2014/chart" uri="{C3380CC4-5D6E-409C-BE32-E72D297353CC}">
              <c16:uniqueId val="{0000000B-AD48-49BF-8A4F-07FF1B99FD81}"/>
            </c:ext>
          </c:extLst>
        </c:ser>
        <c:dLbls>
          <c:showLegendKey val="0"/>
          <c:showVal val="0"/>
          <c:showCatName val="0"/>
          <c:showSerName val="0"/>
          <c:showPercent val="0"/>
          <c:showBubbleSize val="0"/>
        </c:dLbls>
        <c:marker val="1"/>
        <c:smooth val="0"/>
        <c:axId val="877465808"/>
        <c:axId val="552923968"/>
        <c:extLst/>
      </c:lineChart>
      <c:catAx>
        <c:axId val="692474176"/>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number</a:t>
                </a:r>
                <a:r>
                  <a:rPr lang="en-GB" sz="1400" baseline="0"/>
                  <a:t> of input parameters</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876510224"/>
        <c:crosses val="autoZero"/>
        <c:auto val="1"/>
        <c:lblAlgn val="ctr"/>
        <c:lblOffset val="100"/>
        <c:noMultiLvlLbl val="0"/>
      </c:catAx>
      <c:valAx>
        <c:axId val="8765102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b="0" i="0" kern="1200" baseline="0">
                    <a:solidFill>
                      <a:srgbClr val="595959"/>
                    </a:solidFill>
                    <a:effectLst/>
                  </a:rPr>
                  <a:t>Scaled W</a:t>
                </a:r>
                <a:r>
                  <a:rPr lang="en-GB" sz="1400" b="0" i="0" kern="1200" spc="-700" baseline="-25000">
                    <a:solidFill>
                      <a:srgbClr val="595959"/>
                    </a:solidFill>
                    <a:effectLst/>
                  </a:rPr>
                  <a:t>2</a:t>
                </a:r>
                <a:r>
                  <a:rPr lang="en-GB" sz="1400" b="0" i="0" kern="1200" baseline="30000">
                    <a:solidFill>
                      <a:srgbClr val="595959"/>
                    </a:solidFill>
                    <a:effectLst/>
                  </a:rPr>
                  <a:t>2</a:t>
                </a:r>
                <a:r>
                  <a:rPr lang="en-GB" sz="1400" b="0" i="0" kern="1200" baseline="0">
                    <a:solidFill>
                      <a:srgbClr val="595959"/>
                    </a:solidFill>
                    <a:effectLst/>
                  </a:rPr>
                  <a:t> (solid)</a:t>
                </a:r>
                <a:endParaRPr lang="en-NL" sz="1400">
                  <a:effectLst/>
                </a:endParaRP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692474176"/>
        <c:crosses val="autoZero"/>
        <c:crossBetween val="between"/>
      </c:valAx>
      <c:valAx>
        <c:axId val="552923968"/>
        <c:scaling>
          <c:orientation val="minMax"/>
        </c:scaling>
        <c:delete val="0"/>
        <c:axPos val="r"/>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b="0" i="0" kern="1200" baseline="0">
                    <a:solidFill>
                      <a:srgbClr val="595959"/>
                    </a:solidFill>
                    <a:effectLst/>
                  </a:rPr>
                  <a:t>Scaled spread (dotted)</a:t>
                </a:r>
                <a:endParaRPr lang="en-NL" sz="1400">
                  <a:effectLst/>
                </a:endParaRP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877465808"/>
        <c:crosses val="max"/>
        <c:crossBetween val="between"/>
      </c:valAx>
      <c:catAx>
        <c:axId val="877465808"/>
        <c:scaling>
          <c:orientation val="minMax"/>
        </c:scaling>
        <c:delete val="1"/>
        <c:axPos val="b"/>
        <c:numFmt formatCode="General" sourceLinked="1"/>
        <c:majorTickMark val="out"/>
        <c:minorTickMark val="none"/>
        <c:tickLblPos val="nextTo"/>
        <c:crossAx val="552923968"/>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78005542603264"/>
          <c:y val="3.1911601307189535E-2"/>
          <c:w val="0.76439889147934725"/>
          <c:h val="0.55747401960784326"/>
        </c:manualLayout>
      </c:layout>
      <c:lineChart>
        <c:grouping val="standard"/>
        <c:varyColors val="0"/>
        <c:ser>
          <c:idx val="0"/>
          <c:order val="0"/>
          <c:tx>
            <c:v>'Full' Sob. rad. (χ)</c:v>
          </c:tx>
          <c:spPr>
            <a:ln w="22225" cap="rnd">
              <a:solidFill>
                <a:schemeClr val="accent2"/>
              </a:solidFill>
              <a:round/>
            </a:ln>
            <a:effectLst/>
          </c:spPr>
          <c:marker>
            <c:symbol val="none"/>
          </c:marker>
          <c:cat>
            <c:numRef>
              <c:f>Correlations!$U$17:$U$24</c:f>
              <c:numCache>
                <c:formatCode>General</c:formatCode>
                <c:ptCount val="8"/>
                <c:pt idx="0">
                  <c:v>2</c:v>
                </c:pt>
                <c:pt idx="1">
                  <c:v>4</c:v>
                </c:pt>
                <c:pt idx="2">
                  <c:v>6</c:v>
                </c:pt>
                <c:pt idx="3">
                  <c:v>10</c:v>
                </c:pt>
                <c:pt idx="4">
                  <c:v>15</c:v>
                </c:pt>
                <c:pt idx="5">
                  <c:v>25</c:v>
                </c:pt>
                <c:pt idx="6">
                  <c:v>40</c:v>
                </c:pt>
                <c:pt idx="7">
                  <c:v>100</c:v>
                </c:pt>
              </c:numCache>
            </c:numRef>
          </c:cat>
          <c:val>
            <c:numRef>
              <c:f>Correlations!$V$6:$V$13</c:f>
              <c:numCache>
                <c:formatCode>General</c:formatCode>
                <c:ptCount val="8"/>
                <c:pt idx="0">
                  <c:v>0.42755555555555502</c:v>
                </c:pt>
                <c:pt idx="1">
                  <c:v>0.50844444444444403</c:v>
                </c:pt>
                <c:pt idx="2">
                  <c:v>0.50844444444444403</c:v>
                </c:pt>
                <c:pt idx="3">
                  <c:v>0.62666666666666704</c:v>
                </c:pt>
                <c:pt idx="4">
                  <c:v>0.679111111111111</c:v>
                </c:pt>
                <c:pt idx="5">
                  <c:v>0.76711111111111097</c:v>
                </c:pt>
                <c:pt idx="6">
                  <c:v>0.82577777777777805</c:v>
                </c:pt>
                <c:pt idx="7">
                  <c:v>0.88711111111111096</c:v>
                </c:pt>
              </c:numCache>
            </c:numRef>
          </c:val>
          <c:smooth val="0"/>
          <c:extLst>
            <c:ext xmlns:c16="http://schemas.microsoft.com/office/drawing/2014/chart" uri="{C3380CC4-5D6E-409C-BE32-E72D297353CC}">
              <c16:uniqueId val="{00000000-A64B-457A-8680-70F19DB4FFF1}"/>
            </c:ext>
          </c:extLst>
        </c:ser>
        <c:ser>
          <c:idx val="2"/>
          <c:order val="2"/>
          <c:tx>
            <c:v>'Full' Sob. rad. (μ*)</c:v>
          </c:tx>
          <c:spPr>
            <a:ln w="22225" cap="rnd">
              <a:solidFill>
                <a:schemeClr val="accent4"/>
              </a:solidFill>
              <a:round/>
            </a:ln>
            <a:effectLst/>
          </c:spPr>
          <c:marker>
            <c:symbol val="none"/>
          </c:marker>
          <c:val>
            <c:numRef>
              <c:f>Correlations!$V$17:$V$24</c:f>
              <c:numCache>
                <c:formatCode>General</c:formatCode>
                <c:ptCount val="8"/>
                <c:pt idx="0">
                  <c:v>0.42755555555555502</c:v>
                </c:pt>
                <c:pt idx="1">
                  <c:v>0.44799999999999901</c:v>
                </c:pt>
                <c:pt idx="2">
                  <c:v>0.54222222222222205</c:v>
                </c:pt>
                <c:pt idx="3">
                  <c:v>0.56088888888888899</c:v>
                </c:pt>
                <c:pt idx="4">
                  <c:v>0.586666666666666</c:v>
                </c:pt>
                <c:pt idx="5">
                  <c:v>0.66400000000000003</c:v>
                </c:pt>
                <c:pt idx="6">
                  <c:v>0.69777777777777805</c:v>
                </c:pt>
                <c:pt idx="7">
                  <c:v>0.78488888888888897</c:v>
                </c:pt>
              </c:numCache>
            </c:numRef>
          </c:val>
          <c:smooth val="0"/>
          <c:extLst>
            <c:ext xmlns:c16="http://schemas.microsoft.com/office/drawing/2014/chart" uri="{C3380CC4-5D6E-409C-BE32-E72D297353CC}">
              <c16:uniqueId val="{00000001-A64B-457A-8680-70F19DB4FFF1}"/>
            </c:ext>
          </c:extLst>
        </c:ser>
        <c:ser>
          <c:idx val="4"/>
          <c:order val="4"/>
          <c:tx>
            <c:v>EOT (M=1000; χ)</c:v>
          </c:tx>
          <c:spPr>
            <a:ln w="22225" cap="rnd">
              <a:solidFill>
                <a:schemeClr val="accent5">
                  <a:lumMod val="40000"/>
                  <a:lumOff val="60000"/>
                </a:schemeClr>
              </a:solidFill>
              <a:round/>
            </a:ln>
            <a:effectLst/>
          </c:spPr>
          <c:marker>
            <c:symbol val="none"/>
          </c:marker>
          <c:val>
            <c:numRef>
              <c:f>Correlations!$AD$6:$AD$13</c:f>
              <c:numCache>
                <c:formatCode>General</c:formatCode>
                <c:ptCount val="8"/>
                <c:pt idx="0">
                  <c:v>0.33422222222222198</c:v>
                </c:pt>
                <c:pt idx="1">
                  <c:v>0.40088888888888802</c:v>
                </c:pt>
                <c:pt idx="2">
                  <c:v>0.46400000000000002</c:v>
                </c:pt>
                <c:pt idx="3">
                  <c:v>0.48888888888888898</c:v>
                </c:pt>
                <c:pt idx="4">
                  <c:v>0.53600000000000003</c:v>
                </c:pt>
                <c:pt idx="5">
                  <c:v>0.55644444444444396</c:v>
                </c:pt>
                <c:pt idx="6">
                  <c:v>0.56266666666666698</c:v>
                </c:pt>
                <c:pt idx="7">
                  <c:v>0.58399999999999996</c:v>
                </c:pt>
              </c:numCache>
            </c:numRef>
          </c:val>
          <c:smooth val="0"/>
          <c:extLst>
            <c:ext xmlns:c16="http://schemas.microsoft.com/office/drawing/2014/chart" uri="{C3380CC4-5D6E-409C-BE32-E72D297353CC}">
              <c16:uniqueId val="{00000002-A64B-457A-8680-70F19DB4FFF1}"/>
            </c:ext>
          </c:extLst>
        </c:ser>
        <c:ser>
          <c:idx val="6"/>
          <c:order val="6"/>
          <c:tx>
            <c:v>EOT (M=1000; μ*)</c:v>
          </c:tx>
          <c:spPr>
            <a:ln w="22225" cap="rnd">
              <a:solidFill>
                <a:schemeClr val="accent1"/>
              </a:solidFill>
              <a:round/>
            </a:ln>
            <a:effectLst/>
          </c:spPr>
          <c:marker>
            <c:symbol val="none"/>
          </c:marker>
          <c:val>
            <c:numRef>
              <c:f>Correlations!$AD$17:$AD$24</c:f>
              <c:numCache>
                <c:formatCode>General</c:formatCode>
                <c:ptCount val="8"/>
                <c:pt idx="0">
                  <c:v>0.33422222222222198</c:v>
                </c:pt>
                <c:pt idx="1">
                  <c:v>0.38311111111111101</c:v>
                </c:pt>
                <c:pt idx="2">
                  <c:v>0.36533333333333301</c:v>
                </c:pt>
                <c:pt idx="3">
                  <c:v>0.45777777777777701</c:v>
                </c:pt>
                <c:pt idx="4">
                  <c:v>0.52266666666666595</c:v>
                </c:pt>
                <c:pt idx="5">
                  <c:v>0.53600000000000003</c:v>
                </c:pt>
                <c:pt idx="6">
                  <c:v>0.551111111111111</c:v>
                </c:pt>
                <c:pt idx="7">
                  <c:v>0.606222222222222</c:v>
                </c:pt>
              </c:numCache>
            </c:numRef>
          </c:val>
          <c:smooth val="0"/>
          <c:extLst>
            <c:ext xmlns:c16="http://schemas.microsoft.com/office/drawing/2014/chart" uri="{C3380CC4-5D6E-409C-BE32-E72D297353CC}">
              <c16:uniqueId val="{00000003-A64B-457A-8680-70F19DB4FFF1}"/>
            </c:ext>
          </c:extLst>
        </c:ser>
        <c:ser>
          <c:idx val="8"/>
          <c:order val="8"/>
          <c:tx>
            <c:v>'Full' Sob. wind. (χ)</c:v>
          </c:tx>
          <c:spPr>
            <a:ln w="22225" cap="rnd">
              <a:solidFill>
                <a:srgbClr val="92D050"/>
              </a:solidFill>
              <a:round/>
            </a:ln>
            <a:effectLst/>
          </c:spPr>
          <c:marker>
            <c:symbol val="none"/>
          </c:marker>
          <c:val>
            <c:numRef>
              <c:f>Correlations!$X$6:$X$13</c:f>
              <c:numCache>
                <c:formatCode>General</c:formatCode>
                <c:ptCount val="8"/>
                <c:pt idx="0">
                  <c:v>0.32888888888888801</c:v>
                </c:pt>
                <c:pt idx="1">
                  <c:v>0.46577777777777701</c:v>
                </c:pt>
                <c:pt idx="2">
                  <c:v>0.48</c:v>
                </c:pt>
                <c:pt idx="3">
                  <c:v>0.60355555555555496</c:v>
                </c:pt>
                <c:pt idx="4">
                  <c:v>0.66844444444444395</c:v>
                </c:pt>
                <c:pt idx="5">
                  <c:v>0.69955555555555504</c:v>
                </c:pt>
                <c:pt idx="6">
                  <c:v>0.78488888888888897</c:v>
                </c:pt>
                <c:pt idx="7">
                  <c:v>0.89155555555555499</c:v>
                </c:pt>
              </c:numCache>
            </c:numRef>
          </c:val>
          <c:smooth val="0"/>
          <c:extLst>
            <c:ext xmlns:c16="http://schemas.microsoft.com/office/drawing/2014/chart" uri="{C3380CC4-5D6E-409C-BE32-E72D297353CC}">
              <c16:uniqueId val="{00000004-A64B-457A-8680-70F19DB4FFF1}"/>
            </c:ext>
          </c:extLst>
        </c:ser>
        <c:ser>
          <c:idx val="10"/>
          <c:order val="10"/>
          <c:tx>
            <c:v>'Full' Sob. wind. (μ*)</c:v>
          </c:tx>
          <c:spPr>
            <a:ln w="22225" cap="rnd">
              <a:solidFill>
                <a:srgbClr val="00B050"/>
              </a:solidFill>
              <a:round/>
            </a:ln>
            <a:effectLst/>
          </c:spPr>
          <c:marker>
            <c:symbol val="none"/>
          </c:marker>
          <c:val>
            <c:numRef>
              <c:f>Correlations!$X$17:$X$24</c:f>
              <c:numCache>
                <c:formatCode>General</c:formatCode>
                <c:ptCount val="8"/>
                <c:pt idx="0">
                  <c:v>0.32888888888888801</c:v>
                </c:pt>
                <c:pt idx="1">
                  <c:v>0.413333333333333</c:v>
                </c:pt>
                <c:pt idx="2">
                  <c:v>0.366222222222222</c:v>
                </c:pt>
                <c:pt idx="3">
                  <c:v>0.49244444444444402</c:v>
                </c:pt>
                <c:pt idx="4">
                  <c:v>0.57066666666666699</c:v>
                </c:pt>
                <c:pt idx="5">
                  <c:v>0.56000000000000005</c:v>
                </c:pt>
                <c:pt idx="6">
                  <c:v>0.59199999999999997</c:v>
                </c:pt>
                <c:pt idx="7">
                  <c:v>0.73599999999999999</c:v>
                </c:pt>
              </c:numCache>
            </c:numRef>
          </c:val>
          <c:smooth val="0"/>
          <c:extLst>
            <c:ext xmlns:c16="http://schemas.microsoft.com/office/drawing/2014/chart" uri="{C3380CC4-5D6E-409C-BE32-E72D297353CC}">
              <c16:uniqueId val="{00000005-A64B-457A-8680-70F19DB4FFF1}"/>
            </c:ext>
          </c:extLst>
        </c:ser>
        <c:ser>
          <c:idx val="12"/>
          <c:order val="12"/>
          <c:tx>
            <c:v>'Full' Rd rad. (χ)</c:v>
          </c:tx>
          <c:spPr>
            <a:ln w="22225" cap="rnd">
              <a:solidFill>
                <a:srgbClr val="BC14A8"/>
              </a:solidFill>
              <a:round/>
            </a:ln>
            <a:effectLst/>
          </c:spPr>
          <c:marker>
            <c:symbol val="none"/>
          </c:marker>
          <c:val>
            <c:numRef>
              <c:f>Correlations!$AB$6:$AB$13</c:f>
              <c:numCache>
                <c:formatCode>General</c:formatCode>
                <c:ptCount val="8"/>
                <c:pt idx="0">
                  <c:v>0.52977777777777801</c:v>
                </c:pt>
                <c:pt idx="1">
                  <c:v>0.57599999999999996</c:v>
                </c:pt>
                <c:pt idx="2">
                  <c:v>0.58399999999999996</c:v>
                </c:pt>
                <c:pt idx="3">
                  <c:v>0.68355555555555503</c:v>
                </c:pt>
                <c:pt idx="4">
                  <c:v>0.68266666666666698</c:v>
                </c:pt>
                <c:pt idx="5">
                  <c:v>0.71911111111111103</c:v>
                </c:pt>
                <c:pt idx="6">
                  <c:v>0.82755555555555604</c:v>
                </c:pt>
                <c:pt idx="7">
                  <c:v>0.91555555555555501</c:v>
                </c:pt>
              </c:numCache>
            </c:numRef>
          </c:val>
          <c:smooth val="0"/>
          <c:extLst>
            <c:ext xmlns:c16="http://schemas.microsoft.com/office/drawing/2014/chart" uri="{C3380CC4-5D6E-409C-BE32-E72D297353CC}">
              <c16:uniqueId val="{00000006-A64B-457A-8680-70F19DB4FFF1}"/>
            </c:ext>
          </c:extLst>
        </c:ser>
        <c:ser>
          <c:idx val="14"/>
          <c:order val="14"/>
          <c:tx>
            <c:v>'Full' Rd rad. (μ*)</c:v>
          </c:tx>
          <c:spPr>
            <a:ln w="22225" cap="rnd">
              <a:solidFill>
                <a:srgbClr val="7030A0"/>
              </a:solidFill>
              <a:round/>
            </a:ln>
            <a:effectLst/>
          </c:spPr>
          <c:marker>
            <c:symbol val="none"/>
          </c:marker>
          <c:val>
            <c:numRef>
              <c:f>Correlations!$AB$17:$AB$24</c:f>
              <c:numCache>
                <c:formatCode>General</c:formatCode>
                <c:ptCount val="8"/>
                <c:pt idx="0">
                  <c:v>0.52977777777777801</c:v>
                </c:pt>
                <c:pt idx="1">
                  <c:v>0.55288888888888899</c:v>
                </c:pt>
                <c:pt idx="2">
                  <c:v>0.61511111111111105</c:v>
                </c:pt>
                <c:pt idx="3">
                  <c:v>0.61066666666666602</c:v>
                </c:pt>
                <c:pt idx="4">
                  <c:v>0.58311111111111102</c:v>
                </c:pt>
                <c:pt idx="5">
                  <c:v>0.72622222222222199</c:v>
                </c:pt>
                <c:pt idx="6">
                  <c:v>0.74755555555555497</c:v>
                </c:pt>
                <c:pt idx="7">
                  <c:v>0.80622222222222195</c:v>
                </c:pt>
              </c:numCache>
            </c:numRef>
          </c:val>
          <c:smooth val="0"/>
          <c:extLst>
            <c:ext xmlns:c16="http://schemas.microsoft.com/office/drawing/2014/chart" uri="{C3380CC4-5D6E-409C-BE32-E72D297353CC}">
              <c16:uniqueId val="{00000007-A64B-457A-8680-70F19DB4FFF1}"/>
            </c:ext>
          </c:extLst>
        </c:ser>
        <c:ser>
          <c:idx val="16"/>
          <c:order val="16"/>
          <c:tx>
            <c:v>'Partial' Sob. rad. (χ)</c:v>
          </c:tx>
          <c:spPr>
            <a:ln w="22225" cap="rnd">
              <a:solidFill>
                <a:srgbClr val="FF0000"/>
              </a:solidFill>
              <a:round/>
            </a:ln>
            <a:effectLst/>
          </c:spPr>
          <c:marker>
            <c:symbol val="none"/>
          </c:marker>
          <c:val>
            <c:numRef>
              <c:f>Correlations!$Z$6:$Z$13</c:f>
              <c:numCache>
                <c:formatCode>General</c:formatCode>
                <c:ptCount val="8"/>
                <c:pt idx="0">
                  <c:v>0.45511111111111102</c:v>
                </c:pt>
                <c:pt idx="1">
                  <c:v>0.58399999999999996</c:v>
                </c:pt>
                <c:pt idx="2">
                  <c:v>0.6</c:v>
                </c:pt>
                <c:pt idx="3">
                  <c:v>0.61688888888888904</c:v>
                </c:pt>
                <c:pt idx="4">
                  <c:v>0.60355555555555496</c:v>
                </c:pt>
                <c:pt idx="5">
                  <c:v>0.62044444444444402</c:v>
                </c:pt>
                <c:pt idx="6">
                  <c:v>0.67377777777777703</c:v>
                </c:pt>
                <c:pt idx="7">
                  <c:v>0.65066666666666695</c:v>
                </c:pt>
              </c:numCache>
            </c:numRef>
          </c:val>
          <c:smooth val="0"/>
          <c:extLst>
            <c:ext xmlns:c16="http://schemas.microsoft.com/office/drawing/2014/chart" uri="{C3380CC4-5D6E-409C-BE32-E72D297353CC}">
              <c16:uniqueId val="{00000008-A64B-457A-8680-70F19DB4FFF1}"/>
            </c:ext>
          </c:extLst>
        </c:ser>
        <c:ser>
          <c:idx val="18"/>
          <c:order val="18"/>
          <c:tx>
            <c:v>'Partial' Sob. rad. (μ*)</c:v>
          </c:tx>
          <c:spPr>
            <a:ln w="22225" cap="rnd">
              <a:solidFill>
                <a:srgbClr val="C00000"/>
              </a:solidFill>
              <a:round/>
            </a:ln>
            <a:effectLst/>
          </c:spPr>
          <c:marker>
            <c:symbol val="none"/>
          </c:marker>
          <c:val>
            <c:numRef>
              <c:f>Correlations!$Z$17:$Z$24</c:f>
              <c:numCache>
                <c:formatCode>General</c:formatCode>
                <c:ptCount val="8"/>
                <c:pt idx="0">
                  <c:v>0.45511111111111102</c:v>
                </c:pt>
                <c:pt idx="1">
                  <c:v>0.56444444444444397</c:v>
                </c:pt>
                <c:pt idx="2">
                  <c:v>0.58755555555555505</c:v>
                </c:pt>
                <c:pt idx="3">
                  <c:v>0.64711111111111097</c:v>
                </c:pt>
                <c:pt idx="4">
                  <c:v>0.64711111111111097</c:v>
                </c:pt>
                <c:pt idx="5">
                  <c:v>0.61777777777777798</c:v>
                </c:pt>
                <c:pt idx="6">
                  <c:v>0.706666666666667</c:v>
                </c:pt>
                <c:pt idx="7">
                  <c:v>0.68888888888888899</c:v>
                </c:pt>
              </c:numCache>
            </c:numRef>
          </c:val>
          <c:smooth val="0"/>
          <c:extLst>
            <c:ext xmlns:c16="http://schemas.microsoft.com/office/drawing/2014/chart" uri="{C3380CC4-5D6E-409C-BE32-E72D297353CC}">
              <c16:uniqueId val="{00000009-A64B-457A-8680-70F19DB4FFF1}"/>
            </c:ext>
          </c:extLst>
        </c:ser>
        <c:dLbls>
          <c:showLegendKey val="0"/>
          <c:showVal val="0"/>
          <c:showCatName val="0"/>
          <c:showSerName val="0"/>
          <c:showPercent val="0"/>
          <c:showBubbleSize val="0"/>
        </c:dLbls>
        <c:marker val="1"/>
        <c:smooth val="0"/>
        <c:axId val="692474176"/>
        <c:axId val="876510224"/>
      </c:lineChart>
      <c:lineChart>
        <c:grouping val="standard"/>
        <c:varyColors val="0"/>
        <c:ser>
          <c:idx val="1"/>
          <c:order val="1"/>
          <c:tx>
            <c:v>'Full' Sob. rad. (χ)</c:v>
          </c:tx>
          <c:spPr>
            <a:ln w="22225" cap="rnd">
              <a:solidFill>
                <a:schemeClr val="accent2"/>
              </a:solidFill>
              <a:prstDash val="dash"/>
              <a:round/>
            </a:ln>
            <a:effectLst/>
          </c:spPr>
          <c:marker>
            <c:symbol val="none"/>
          </c:marker>
          <c:cat>
            <c:numRef>
              <c:f>Correlations!$U$17:$U$24</c:f>
              <c:numCache>
                <c:formatCode>General</c:formatCode>
                <c:ptCount val="8"/>
                <c:pt idx="0">
                  <c:v>2</c:v>
                </c:pt>
                <c:pt idx="1">
                  <c:v>4</c:v>
                </c:pt>
                <c:pt idx="2">
                  <c:v>6</c:v>
                </c:pt>
                <c:pt idx="3">
                  <c:v>10</c:v>
                </c:pt>
                <c:pt idx="4">
                  <c:v>15</c:v>
                </c:pt>
                <c:pt idx="5">
                  <c:v>25</c:v>
                </c:pt>
                <c:pt idx="6">
                  <c:v>40</c:v>
                </c:pt>
                <c:pt idx="7">
                  <c:v>100</c:v>
                </c:pt>
              </c:numCache>
            </c:numRef>
          </c:cat>
          <c:val>
            <c:numRef>
              <c:f>Correlations!$W$6:$W$13</c:f>
              <c:numCache>
                <c:formatCode>General</c:formatCode>
                <c:ptCount val="8"/>
                <c:pt idx="0">
                  <c:v>0.48908897761173398</c:v>
                </c:pt>
                <c:pt idx="1">
                  <c:v>0.48289174031286403</c:v>
                </c:pt>
                <c:pt idx="2">
                  <c:v>0.53530030188927902</c:v>
                </c:pt>
                <c:pt idx="3">
                  <c:v>0.63008718177582801</c:v>
                </c:pt>
                <c:pt idx="4">
                  <c:v>0.70804425720004605</c:v>
                </c:pt>
                <c:pt idx="5">
                  <c:v>0.79870493062069403</c:v>
                </c:pt>
                <c:pt idx="6">
                  <c:v>0.87174026565187601</c:v>
                </c:pt>
                <c:pt idx="7">
                  <c:v>0.95024126823784405</c:v>
                </c:pt>
              </c:numCache>
            </c:numRef>
          </c:val>
          <c:smooth val="0"/>
          <c:extLst>
            <c:ext xmlns:c16="http://schemas.microsoft.com/office/drawing/2014/chart" uri="{C3380CC4-5D6E-409C-BE32-E72D297353CC}">
              <c16:uniqueId val="{0000000A-A64B-457A-8680-70F19DB4FFF1}"/>
            </c:ext>
          </c:extLst>
        </c:ser>
        <c:ser>
          <c:idx val="3"/>
          <c:order val="3"/>
          <c:tx>
            <c:v>'Full' Sob. rad. (μ*)</c:v>
          </c:tx>
          <c:spPr>
            <a:ln w="22225" cap="rnd">
              <a:solidFill>
                <a:schemeClr val="accent4"/>
              </a:solidFill>
              <a:prstDash val="dash"/>
              <a:round/>
            </a:ln>
            <a:effectLst/>
          </c:spPr>
          <c:marker>
            <c:symbol val="none"/>
          </c:marker>
          <c:val>
            <c:numRef>
              <c:f>Correlations!$W$17:$W$24</c:f>
              <c:numCache>
                <c:formatCode>General</c:formatCode>
                <c:ptCount val="8"/>
                <c:pt idx="0">
                  <c:v>0.48908897761173398</c:v>
                </c:pt>
                <c:pt idx="1">
                  <c:v>0.40529523016719199</c:v>
                </c:pt>
                <c:pt idx="2">
                  <c:v>0.51349725547101899</c:v>
                </c:pt>
                <c:pt idx="3">
                  <c:v>0.48827175602642803</c:v>
                </c:pt>
                <c:pt idx="4">
                  <c:v>0.54269804034751501</c:v>
                </c:pt>
                <c:pt idx="5">
                  <c:v>0.60166031532241704</c:v>
                </c:pt>
                <c:pt idx="6">
                  <c:v>0.62377327527153503</c:v>
                </c:pt>
                <c:pt idx="7">
                  <c:v>0.77750408873353405</c:v>
                </c:pt>
              </c:numCache>
            </c:numRef>
          </c:val>
          <c:smooth val="0"/>
          <c:extLst>
            <c:ext xmlns:c16="http://schemas.microsoft.com/office/drawing/2014/chart" uri="{C3380CC4-5D6E-409C-BE32-E72D297353CC}">
              <c16:uniqueId val="{0000000B-A64B-457A-8680-70F19DB4FFF1}"/>
            </c:ext>
          </c:extLst>
        </c:ser>
        <c:ser>
          <c:idx val="5"/>
          <c:order val="5"/>
          <c:tx>
            <c:v>EOT (M=1000; χ)</c:v>
          </c:tx>
          <c:spPr>
            <a:ln w="22225" cap="rnd">
              <a:solidFill>
                <a:schemeClr val="accent5">
                  <a:lumMod val="40000"/>
                  <a:lumOff val="60000"/>
                </a:schemeClr>
              </a:solidFill>
              <a:prstDash val="dash"/>
              <a:round/>
            </a:ln>
            <a:effectLst/>
          </c:spPr>
          <c:marker>
            <c:symbol val="none"/>
          </c:marker>
          <c:val>
            <c:numRef>
              <c:f>Correlations!$AE$6:$AE$13</c:f>
              <c:numCache>
                <c:formatCode>General</c:formatCode>
                <c:ptCount val="8"/>
                <c:pt idx="0">
                  <c:v>0.42928544927520701</c:v>
                </c:pt>
                <c:pt idx="1">
                  <c:v>0.48684840909070598</c:v>
                </c:pt>
                <c:pt idx="2">
                  <c:v>0.474719084408741</c:v>
                </c:pt>
                <c:pt idx="3">
                  <c:v>0.53898298766164499</c:v>
                </c:pt>
                <c:pt idx="4">
                  <c:v>0.61153108461896799</c:v>
                </c:pt>
                <c:pt idx="5">
                  <c:v>0.61795503328442802</c:v>
                </c:pt>
                <c:pt idx="6">
                  <c:v>0.58152320556709103</c:v>
                </c:pt>
                <c:pt idx="7">
                  <c:v>0.60851328125765503</c:v>
                </c:pt>
              </c:numCache>
            </c:numRef>
          </c:val>
          <c:smooth val="0"/>
          <c:extLst>
            <c:ext xmlns:c16="http://schemas.microsoft.com/office/drawing/2014/chart" uri="{C3380CC4-5D6E-409C-BE32-E72D297353CC}">
              <c16:uniqueId val="{0000000C-A64B-457A-8680-70F19DB4FFF1}"/>
            </c:ext>
          </c:extLst>
        </c:ser>
        <c:ser>
          <c:idx val="7"/>
          <c:order val="7"/>
          <c:tx>
            <c:v>EOT (M=1000; μ*)</c:v>
          </c:tx>
          <c:spPr>
            <a:ln w="22225" cap="rnd">
              <a:solidFill>
                <a:schemeClr val="accent1"/>
              </a:solidFill>
              <a:prstDash val="dash"/>
              <a:round/>
            </a:ln>
            <a:effectLst/>
          </c:spPr>
          <c:marker>
            <c:symbol val="none"/>
          </c:marker>
          <c:val>
            <c:numRef>
              <c:f>Correlations!$AE$17:$AE$24</c:f>
              <c:numCache>
                <c:formatCode>General</c:formatCode>
                <c:ptCount val="8"/>
                <c:pt idx="0">
                  <c:v>0.42928544927520701</c:v>
                </c:pt>
                <c:pt idx="1">
                  <c:v>0.49458490357626</c:v>
                </c:pt>
                <c:pt idx="2">
                  <c:v>0.34880307492359203</c:v>
                </c:pt>
                <c:pt idx="3">
                  <c:v>0.50328524038457201</c:v>
                </c:pt>
                <c:pt idx="4">
                  <c:v>0.60048594197205196</c:v>
                </c:pt>
                <c:pt idx="5">
                  <c:v>0.57880090985456001</c:v>
                </c:pt>
                <c:pt idx="6">
                  <c:v>0.55875114889849098</c:v>
                </c:pt>
                <c:pt idx="7">
                  <c:v>0.58582821707166499</c:v>
                </c:pt>
              </c:numCache>
            </c:numRef>
          </c:val>
          <c:smooth val="0"/>
          <c:extLst>
            <c:ext xmlns:c16="http://schemas.microsoft.com/office/drawing/2014/chart" uri="{C3380CC4-5D6E-409C-BE32-E72D297353CC}">
              <c16:uniqueId val="{0000000D-A64B-457A-8680-70F19DB4FFF1}"/>
            </c:ext>
          </c:extLst>
        </c:ser>
        <c:ser>
          <c:idx val="9"/>
          <c:order val="9"/>
          <c:tx>
            <c:v>'Full' Sob. wind. (χ)</c:v>
          </c:tx>
          <c:spPr>
            <a:ln w="22225" cap="rnd">
              <a:solidFill>
                <a:srgbClr val="92D050"/>
              </a:solidFill>
              <a:prstDash val="dash"/>
              <a:round/>
            </a:ln>
            <a:effectLst/>
          </c:spPr>
          <c:marker>
            <c:symbol val="none"/>
          </c:marker>
          <c:val>
            <c:numRef>
              <c:f>Correlations!$Y$6:$Y$13</c:f>
              <c:numCache>
                <c:formatCode>General</c:formatCode>
                <c:ptCount val="8"/>
                <c:pt idx="0">
                  <c:v>0.36767972522641701</c:v>
                </c:pt>
                <c:pt idx="1">
                  <c:v>0.47737190594665702</c:v>
                </c:pt>
                <c:pt idx="2">
                  <c:v>0.497040453965225</c:v>
                </c:pt>
                <c:pt idx="3">
                  <c:v>0.60058763741574195</c:v>
                </c:pt>
                <c:pt idx="4">
                  <c:v>0.68327883737440898</c:v>
                </c:pt>
                <c:pt idx="5">
                  <c:v>0.68343716044136904</c:v>
                </c:pt>
                <c:pt idx="6">
                  <c:v>0.80269481701803902</c:v>
                </c:pt>
                <c:pt idx="7">
                  <c:v>0.936493067414219</c:v>
                </c:pt>
              </c:numCache>
            </c:numRef>
          </c:val>
          <c:smooth val="0"/>
          <c:extLst>
            <c:ext xmlns:c16="http://schemas.microsoft.com/office/drawing/2014/chart" uri="{C3380CC4-5D6E-409C-BE32-E72D297353CC}">
              <c16:uniqueId val="{0000000E-A64B-457A-8680-70F19DB4FFF1}"/>
            </c:ext>
          </c:extLst>
        </c:ser>
        <c:ser>
          <c:idx val="11"/>
          <c:order val="11"/>
          <c:tx>
            <c:v>'Full' Sob. wind. (μ*)</c:v>
          </c:tx>
          <c:spPr>
            <a:ln w="22225" cap="rnd">
              <a:solidFill>
                <a:srgbClr val="00B050"/>
              </a:solidFill>
              <a:prstDash val="dash"/>
              <a:round/>
            </a:ln>
            <a:effectLst/>
          </c:spPr>
          <c:marker>
            <c:symbol val="none"/>
          </c:marker>
          <c:val>
            <c:numRef>
              <c:f>Correlations!$Y$17:$Y$24</c:f>
              <c:numCache>
                <c:formatCode>General</c:formatCode>
                <c:ptCount val="8"/>
                <c:pt idx="0">
                  <c:v>0.36767972522641701</c:v>
                </c:pt>
                <c:pt idx="1">
                  <c:v>0.41520230189462398</c:v>
                </c:pt>
                <c:pt idx="2">
                  <c:v>0.31645349533269701</c:v>
                </c:pt>
                <c:pt idx="3">
                  <c:v>0.47866836807865998</c:v>
                </c:pt>
                <c:pt idx="4">
                  <c:v>0.51567446777427695</c:v>
                </c:pt>
                <c:pt idx="5">
                  <c:v>0.488281927975934</c:v>
                </c:pt>
                <c:pt idx="6">
                  <c:v>0.55897698328073098</c:v>
                </c:pt>
                <c:pt idx="7">
                  <c:v>0.71619253480990896</c:v>
                </c:pt>
              </c:numCache>
            </c:numRef>
          </c:val>
          <c:smooth val="0"/>
          <c:extLst>
            <c:ext xmlns:c16="http://schemas.microsoft.com/office/drawing/2014/chart" uri="{C3380CC4-5D6E-409C-BE32-E72D297353CC}">
              <c16:uniqueId val="{0000000F-A64B-457A-8680-70F19DB4FFF1}"/>
            </c:ext>
          </c:extLst>
        </c:ser>
        <c:ser>
          <c:idx val="13"/>
          <c:order val="13"/>
          <c:tx>
            <c:v>'Full' Rd rad. (χ)</c:v>
          </c:tx>
          <c:spPr>
            <a:ln w="22225" cap="rnd">
              <a:solidFill>
                <a:srgbClr val="BC14A8"/>
              </a:solidFill>
              <a:prstDash val="dash"/>
              <a:round/>
            </a:ln>
            <a:effectLst/>
          </c:spPr>
          <c:marker>
            <c:symbol val="none"/>
          </c:marker>
          <c:val>
            <c:numRef>
              <c:f>Correlations!$AC$6:$AC$13</c:f>
              <c:numCache>
                <c:formatCode>General</c:formatCode>
                <c:ptCount val="8"/>
                <c:pt idx="0">
                  <c:v>0.59034504679773703</c:v>
                </c:pt>
                <c:pt idx="1">
                  <c:v>0.63131270883496005</c:v>
                </c:pt>
                <c:pt idx="2">
                  <c:v>0.601915363661224</c:v>
                </c:pt>
                <c:pt idx="3">
                  <c:v>0.72448522399400594</c:v>
                </c:pt>
                <c:pt idx="4">
                  <c:v>0.73545485022674995</c:v>
                </c:pt>
                <c:pt idx="5">
                  <c:v>0.71602038353923902</c:v>
                </c:pt>
                <c:pt idx="6">
                  <c:v>0.854064543642999</c:v>
                </c:pt>
                <c:pt idx="7">
                  <c:v>0.95238524243339295</c:v>
                </c:pt>
              </c:numCache>
            </c:numRef>
          </c:val>
          <c:smooth val="0"/>
          <c:extLst>
            <c:ext xmlns:c16="http://schemas.microsoft.com/office/drawing/2014/chart" uri="{C3380CC4-5D6E-409C-BE32-E72D297353CC}">
              <c16:uniqueId val="{00000010-A64B-457A-8680-70F19DB4FFF1}"/>
            </c:ext>
          </c:extLst>
        </c:ser>
        <c:ser>
          <c:idx val="15"/>
          <c:order val="15"/>
          <c:tx>
            <c:v>'Full' Rd rad. (μ*)</c:v>
          </c:tx>
          <c:spPr>
            <a:ln w="22225" cap="rnd">
              <a:solidFill>
                <a:srgbClr val="7030A0"/>
              </a:solidFill>
              <a:prstDash val="dashDot"/>
              <a:round/>
            </a:ln>
            <a:effectLst/>
          </c:spPr>
          <c:marker>
            <c:symbol val="none"/>
          </c:marker>
          <c:val>
            <c:numRef>
              <c:f>Correlations!$AC$17:$AC$24</c:f>
              <c:numCache>
                <c:formatCode>General</c:formatCode>
                <c:ptCount val="8"/>
                <c:pt idx="0">
                  <c:v>0.59034504679773703</c:v>
                </c:pt>
                <c:pt idx="1">
                  <c:v>0.56358468310533505</c:v>
                </c:pt>
                <c:pt idx="2">
                  <c:v>0.613885065611257</c:v>
                </c:pt>
                <c:pt idx="3">
                  <c:v>0.61330649600880804</c:v>
                </c:pt>
                <c:pt idx="4">
                  <c:v>0.52647563818538601</c:v>
                </c:pt>
                <c:pt idx="5">
                  <c:v>0.71570069846970896</c:v>
                </c:pt>
                <c:pt idx="6">
                  <c:v>0.71613013396615099</c:v>
                </c:pt>
                <c:pt idx="7">
                  <c:v>0.82611318665558497</c:v>
                </c:pt>
              </c:numCache>
            </c:numRef>
          </c:val>
          <c:smooth val="0"/>
          <c:extLst>
            <c:ext xmlns:c16="http://schemas.microsoft.com/office/drawing/2014/chart" uri="{C3380CC4-5D6E-409C-BE32-E72D297353CC}">
              <c16:uniqueId val="{00000011-A64B-457A-8680-70F19DB4FFF1}"/>
            </c:ext>
          </c:extLst>
        </c:ser>
        <c:ser>
          <c:idx val="17"/>
          <c:order val="17"/>
          <c:tx>
            <c:v>'Partial' Sob. rad. (χ)</c:v>
          </c:tx>
          <c:spPr>
            <a:ln w="22225" cap="rnd">
              <a:solidFill>
                <a:srgbClr val="FF0000"/>
              </a:solidFill>
              <a:prstDash val="dash"/>
              <a:round/>
            </a:ln>
            <a:effectLst/>
          </c:spPr>
          <c:marker>
            <c:symbol val="none"/>
          </c:marker>
          <c:val>
            <c:numRef>
              <c:f>Correlations!$AA$6:$AA$13</c:f>
              <c:numCache>
                <c:formatCode>General</c:formatCode>
                <c:ptCount val="8"/>
                <c:pt idx="0">
                  <c:v>0.47635920236736701</c:v>
                </c:pt>
                <c:pt idx="1">
                  <c:v>0.62309737777670804</c:v>
                </c:pt>
                <c:pt idx="2">
                  <c:v>0.64992117429495999</c:v>
                </c:pt>
                <c:pt idx="3">
                  <c:v>0.67846828425516903</c:v>
                </c:pt>
                <c:pt idx="4">
                  <c:v>0.66320230323081097</c:v>
                </c:pt>
                <c:pt idx="5">
                  <c:v>0.67889375661969498</c:v>
                </c:pt>
                <c:pt idx="6">
                  <c:v>0.73398545114586899</c:v>
                </c:pt>
                <c:pt idx="7">
                  <c:v>0.73711014326601598</c:v>
                </c:pt>
              </c:numCache>
            </c:numRef>
          </c:val>
          <c:smooth val="0"/>
          <c:extLst>
            <c:ext xmlns:c16="http://schemas.microsoft.com/office/drawing/2014/chart" uri="{C3380CC4-5D6E-409C-BE32-E72D297353CC}">
              <c16:uniqueId val="{00000012-A64B-457A-8680-70F19DB4FFF1}"/>
            </c:ext>
          </c:extLst>
        </c:ser>
        <c:ser>
          <c:idx val="19"/>
          <c:order val="19"/>
          <c:tx>
            <c:v>'Partial' Sob. rad. (μ*)</c:v>
          </c:tx>
          <c:spPr>
            <a:ln w="22225" cap="rnd">
              <a:solidFill>
                <a:srgbClr val="C00000"/>
              </a:solidFill>
              <a:prstDash val="dash"/>
              <a:round/>
            </a:ln>
            <a:effectLst/>
          </c:spPr>
          <c:marker>
            <c:symbol val="none"/>
          </c:marker>
          <c:val>
            <c:numRef>
              <c:f>Correlations!$AA$17:$AA$24</c:f>
              <c:numCache>
                <c:formatCode>General</c:formatCode>
                <c:ptCount val="8"/>
                <c:pt idx="0">
                  <c:v>0.47635920236736701</c:v>
                </c:pt>
                <c:pt idx="1">
                  <c:v>0.52705180665902296</c:v>
                </c:pt>
                <c:pt idx="2">
                  <c:v>0.60902157007367697</c:v>
                </c:pt>
                <c:pt idx="3">
                  <c:v>0.63199698467036702</c:v>
                </c:pt>
                <c:pt idx="4">
                  <c:v>0.65400956309343405</c:v>
                </c:pt>
                <c:pt idx="5">
                  <c:v>0.62716026677427394</c:v>
                </c:pt>
                <c:pt idx="6">
                  <c:v>0.70676904044817501</c:v>
                </c:pt>
                <c:pt idx="7">
                  <c:v>0.71567620704491397</c:v>
                </c:pt>
              </c:numCache>
            </c:numRef>
          </c:val>
          <c:smooth val="0"/>
          <c:extLst>
            <c:ext xmlns:c16="http://schemas.microsoft.com/office/drawing/2014/chart" uri="{C3380CC4-5D6E-409C-BE32-E72D297353CC}">
              <c16:uniqueId val="{00000013-A64B-457A-8680-70F19DB4FFF1}"/>
            </c:ext>
          </c:extLst>
        </c:ser>
        <c:dLbls>
          <c:showLegendKey val="0"/>
          <c:showVal val="0"/>
          <c:showCatName val="0"/>
          <c:showSerName val="0"/>
          <c:showPercent val="0"/>
          <c:showBubbleSize val="0"/>
        </c:dLbls>
        <c:marker val="1"/>
        <c:smooth val="0"/>
        <c:axId val="1252408975"/>
        <c:axId val="1252407727"/>
      </c:lineChart>
      <c:catAx>
        <c:axId val="692474176"/>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number</a:t>
                </a:r>
                <a:r>
                  <a:rPr lang="en-GB" sz="1400" baseline="0"/>
                  <a:t> of trajectories</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876510224"/>
        <c:crosses val="autoZero"/>
        <c:auto val="1"/>
        <c:lblAlgn val="ctr"/>
        <c:lblOffset val="100"/>
        <c:noMultiLvlLbl val="0"/>
      </c:catAx>
      <c:valAx>
        <c:axId val="876510224"/>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Kendall correlation </a:t>
                </a:r>
                <a:r>
                  <a:rPr lang="en-GB" sz="1400" baseline="0"/>
                  <a:t>(solid)</a:t>
                </a: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692474176"/>
        <c:crosses val="autoZero"/>
        <c:crossBetween val="between"/>
      </c:valAx>
      <c:valAx>
        <c:axId val="1252407727"/>
        <c:scaling>
          <c:orientation val="minMax"/>
          <c:max val="1"/>
        </c:scaling>
        <c:delete val="0"/>
        <c:axPos val="r"/>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Pearson</a:t>
                </a:r>
                <a:r>
                  <a:rPr lang="en-GB" sz="1400" baseline="0"/>
                  <a:t> correlation (dotted)</a:t>
                </a:r>
                <a:endParaRPr lang="en-GB" sz="1400"/>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52408975"/>
        <c:crosses val="max"/>
        <c:crossBetween val="between"/>
      </c:valAx>
      <c:catAx>
        <c:axId val="1252408975"/>
        <c:scaling>
          <c:orientation val="minMax"/>
        </c:scaling>
        <c:delete val="1"/>
        <c:axPos val="b"/>
        <c:numFmt formatCode="General" sourceLinked="1"/>
        <c:majorTickMark val="out"/>
        <c:minorTickMark val="none"/>
        <c:tickLblPos val="nextTo"/>
        <c:crossAx val="1252407727"/>
        <c:crosses val="autoZero"/>
        <c:auto val="1"/>
        <c:lblAlgn val="ctr"/>
        <c:lblOffset val="100"/>
        <c:noMultiLvlLbl val="0"/>
      </c:catAx>
      <c:spPr>
        <a:noFill/>
        <a:ln>
          <a:noFill/>
        </a:ln>
        <a:effectLst/>
      </c:spPr>
    </c:plotArea>
    <c:legend>
      <c:legendPos val="b"/>
      <c:layout>
        <c:manualLayout>
          <c:xMode val="edge"/>
          <c:yMode val="edge"/>
          <c:x val="2.7210166117885445E-2"/>
          <c:y val="0.68275816993464056"/>
          <c:w val="0.95302058565281722"/>
          <c:h val="0.30479084967320264"/>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78005542603264"/>
          <c:y val="4.0802124183006536E-2"/>
          <c:w val="0.76439889147934725"/>
          <c:h val="0.53545326797385617"/>
        </c:manualLayout>
      </c:layout>
      <c:lineChart>
        <c:grouping val="standard"/>
        <c:varyColors val="0"/>
        <c:ser>
          <c:idx val="0"/>
          <c:order val="0"/>
          <c:tx>
            <c:v>'Full' Sob. rad. (χ)</c:v>
          </c:tx>
          <c:spPr>
            <a:ln w="22225" cap="rnd">
              <a:solidFill>
                <a:schemeClr val="accent2"/>
              </a:solidFill>
              <a:round/>
            </a:ln>
            <a:effectLst/>
          </c:spPr>
          <c:marker>
            <c:symbol val="none"/>
          </c:marker>
          <c:cat>
            <c:numRef>
              <c:f>Correlations!$U$17:$U$24</c:f>
              <c:numCache>
                <c:formatCode>General</c:formatCode>
                <c:ptCount val="8"/>
                <c:pt idx="0">
                  <c:v>2</c:v>
                </c:pt>
                <c:pt idx="1">
                  <c:v>4</c:v>
                </c:pt>
                <c:pt idx="2">
                  <c:v>6</c:v>
                </c:pt>
                <c:pt idx="3">
                  <c:v>10</c:v>
                </c:pt>
                <c:pt idx="4">
                  <c:v>15</c:v>
                </c:pt>
                <c:pt idx="5">
                  <c:v>25</c:v>
                </c:pt>
                <c:pt idx="6">
                  <c:v>40</c:v>
                </c:pt>
                <c:pt idx="7">
                  <c:v>100</c:v>
                </c:pt>
              </c:numCache>
            </c:numRef>
          </c:cat>
          <c:val>
            <c:numRef>
              <c:f>Correlations!$H$6:$H$13</c:f>
              <c:numCache>
                <c:formatCode>General</c:formatCode>
                <c:ptCount val="8"/>
                <c:pt idx="0">
                  <c:v>0.91288888888888897</c:v>
                </c:pt>
                <c:pt idx="1">
                  <c:v>0.95288888888888801</c:v>
                </c:pt>
                <c:pt idx="2">
                  <c:v>0.95822222222222198</c:v>
                </c:pt>
                <c:pt idx="3">
                  <c:v>0.96533333333333304</c:v>
                </c:pt>
                <c:pt idx="4">
                  <c:v>0.96888888888888902</c:v>
                </c:pt>
                <c:pt idx="5">
                  <c:v>0.97777777777777697</c:v>
                </c:pt>
                <c:pt idx="6">
                  <c:v>0.97599999999999998</c:v>
                </c:pt>
                <c:pt idx="7">
                  <c:v>0.97511111111111104</c:v>
                </c:pt>
              </c:numCache>
            </c:numRef>
          </c:val>
          <c:smooth val="0"/>
          <c:extLst>
            <c:ext xmlns:c16="http://schemas.microsoft.com/office/drawing/2014/chart" uri="{C3380CC4-5D6E-409C-BE32-E72D297353CC}">
              <c16:uniqueId val="{00000000-FD6F-4DAC-A08D-5144687CEDD4}"/>
            </c:ext>
          </c:extLst>
        </c:ser>
        <c:ser>
          <c:idx val="2"/>
          <c:order val="2"/>
          <c:tx>
            <c:v>'Full' Sob. rad. (μ*)</c:v>
          </c:tx>
          <c:spPr>
            <a:ln w="22225" cap="rnd">
              <a:solidFill>
                <a:schemeClr val="accent4"/>
              </a:solidFill>
              <a:round/>
            </a:ln>
            <a:effectLst/>
          </c:spPr>
          <c:marker>
            <c:symbol val="none"/>
          </c:marker>
          <c:val>
            <c:numRef>
              <c:f>Correlations!$H$17:$H$24</c:f>
              <c:numCache>
                <c:formatCode>General</c:formatCode>
                <c:ptCount val="8"/>
                <c:pt idx="0">
                  <c:v>0.91288888888888897</c:v>
                </c:pt>
                <c:pt idx="1">
                  <c:v>0.94844444444444398</c:v>
                </c:pt>
                <c:pt idx="2">
                  <c:v>0.96177777777777795</c:v>
                </c:pt>
                <c:pt idx="3">
                  <c:v>0.962666666666666</c:v>
                </c:pt>
                <c:pt idx="4">
                  <c:v>0.96177777777777795</c:v>
                </c:pt>
                <c:pt idx="5">
                  <c:v>0.96533333333333304</c:v>
                </c:pt>
                <c:pt idx="6">
                  <c:v>0.97422222222222199</c:v>
                </c:pt>
                <c:pt idx="7">
                  <c:v>0.97777777777777697</c:v>
                </c:pt>
              </c:numCache>
            </c:numRef>
          </c:val>
          <c:smooth val="0"/>
          <c:extLst>
            <c:ext xmlns:c16="http://schemas.microsoft.com/office/drawing/2014/chart" uri="{C3380CC4-5D6E-409C-BE32-E72D297353CC}">
              <c16:uniqueId val="{00000001-FD6F-4DAC-A08D-5144687CEDD4}"/>
            </c:ext>
          </c:extLst>
        </c:ser>
        <c:ser>
          <c:idx val="4"/>
          <c:order val="4"/>
          <c:tx>
            <c:v>EOT (M=1000; χ)</c:v>
          </c:tx>
          <c:spPr>
            <a:ln w="22225" cap="rnd">
              <a:solidFill>
                <a:schemeClr val="accent5">
                  <a:lumMod val="40000"/>
                  <a:lumOff val="60000"/>
                </a:schemeClr>
              </a:solidFill>
              <a:round/>
            </a:ln>
            <a:effectLst/>
          </c:spPr>
          <c:marker>
            <c:symbol val="none"/>
          </c:marker>
          <c:val>
            <c:numRef>
              <c:f>Correlations!$P$6:$P$13</c:f>
              <c:numCache>
                <c:formatCode>General</c:formatCode>
                <c:ptCount val="8"/>
                <c:pt idx="0">
                  <c:v>0.89422222222222203</c:v>
                </c:pt>
                <c:pt idx="1">
                  <c:v>0.96444444444444399</c:v>
                </c:pt>
                <c:pt idx="2">
                  <c:v>0.98488888888888804</c:v>
                </c:pt>
                <c:pt idx="3">
                  <c:v>0.99733333333333296</c:v>
                </c:pt>
                <c:pt idx="4">
                  <c:v>0.99911111111111095</c:v>
                </c:pt>
                <c:pt idx="5">
                  <c:v>0.99911111111111095</c:v>
                </c:pt>
                <c:pt idx="6">
                  <c:v>1</c:v>
                </c:pt>
                <c:pt idx="7">
                  <c:v>1</c:v>
                </c:pt>
              </c:numCache>
            </c:numRef>
          </c:val>
          <c:smooth val="0"/>
          <c:extLst>
            <c:ext xmlns:c16="http://schemas.microsoft.com/office/drawing/2014/chart" uri="{C3380CC4-5D6E-409C-BE32-E72D297353CC}">
              <c16:uniqueId val="{00000002-FD6F-4DAC-A08D-5144687CEDD4}"/>
            </c:ext>
          </c:extLst>
        </c:ser>
        <c:ser>
          <c:idx val="6"/>
          <c:order val="6"/>
          <c:tx>
            <c:v>EOT (M=1000; μ*)</c:v>
          </c:tx>
          <c:spPr>
            <a:ln w="22225" cap="rnd">
              <a:solidFill>
                <a:schemeClr val="accent1"/>
              </a:solidFill>
              <a:round/>
            </a:ln>
            <a:effectLst/>
          </c:spPr>
          <c:marker>
            <c:symbol val="none"/>
          </c:marker>
          <c:val>
            <c:numRef>
              <c:f>Correlations!$P$17:$P$24</c:f>
              <c:numCache>
                <c:formatCode>General</c:formatCode>
                <c:ptCount val="8"/>
                <c:pt idx="0">
                  <c:v>0.89422222222222203</c:v>
                </c:pt>
                <c:pt idx="1">
                  <c:v>0.88533333333333297</c:v>
                </c:pt>
                <c:pt idx="2">
                  <c:v>0.86488888888888904</c:v>
                </c:pt>
                <c:pt idx="3">
                  <c:v>0.86399999999999999</c:v>
                </c:pt>
                <c:pt idx="4">
                  <c:v>0.84088888888888902</c:v>
                </c:pt>
                <c:pt idx="5">
                  <c:v>0.89688888888888896</c:v>
                </c:pt>
                <c:pt idx="6">
                  <c:v>0.92222222222222205</c:v>
                </c:pt>
                <c:pt idx="7">
                  <c:v>0.94399999999999995</c:v>
                </c:pt>
              </c:numCache>
            </c:numRef>
          </c:val>
          <c:smooth val="0"/>
          <c:extLst>
            <c:ext xmlns:c16="http://schemas.microsoft.com/office/drawing/2014/chart" uri="{C3380CC4-5D6E-409C-BE32-E72D297353CC}">
              <c16:uniqueId val="{00000003-FD6F-4DAC-A08D-5144687CEDD4}"/>
            </c:ext>
          </c:extLst>
        </c:ser>
        <c:ser>
          <c:idx val="8"/>
          <c:order val="8"/>
          <c:tx>
            <c:v>'Full' Sob. wind. (χ)</c:v>
          </c:tx>
          <c:spPr>
            <a:ln w="22225" cap="rnd">
              <a:solidFill>
                <a:srgbClr val="92D050"/>
              </a:solidFill>
              <a:round/>
            </a:ln>
            <a:effectLst/>
          </c:spPr>
          <c:marker>
            <c:symbol val="none"/>
          </c:marker>
          <c:val>
            <c:numRef>
              <c:f>Correlations!$J$6:$J$13</c:f>
              <c:numCache>
                <c:formatCode>General</c:formatCode>
                <c:ptCount val="8"/>
                <c:pt idx="0">
                  <c:v>0.92888888888888899</c:v>
                </c:pt>
                <c:pt idx="1">
                  <c:v>0.954666666666666</c:v>
                </c:pt>
                <c:pt idx="2">
                  <c:v>0.96088888888888901</c:v>
                </c:pt>
                <c:pt idx="3">
                  <c:v>0.97688888888888803</c:v>
                </c:pt>
                <c:pt idx="4">
                  <c:v>0.97777777777777697</c:v>
                </c:pt>
                <c:pt idx="5">
                  <c:v>0.98133333333333295</c:v>
                </c:pt>
                <c:pt idx="6">
                  <c:v>0.98044444444444401</c:v>
                </c:pt>
                <c:pt idx="7">
                  <c:v>0.98044444444444401</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4-FD6F-4DAC-A08D-5144687CEDD4}"/>
            </c:ext>
          </c:extLst>
        </c:ser>
        <c:ser>
          <c:idx val="10"/>
          <c:order val="10"/>
          <c:tx>
            <c:v>'Full' Sob. wind. (μ*)</c:v>
          </c:tx>
          <c:spPr>
            <a:ln w="22225" cap="rnd">
              <a:solidFill>
                <a:srgbClr val="00B050"/>
              </a:solidFill>
              <a:round/>
            </a:ln>
            <a:effectLst/>
          </c:spPr>
          <c:marker>
            <c:symbol val="none"/>
          </c:marker>
          <c:val>
            <c:numRef>
              <c:f>Correlations!$J$17:$J$24</c:f>
              <c:numCache>
                <c:formatCode>General</c:formatCode>
                <c:ptCount val="8"/>
                <c:pt idx="0">
                  <c:v>0.92888888888888899</c:v>
                </c:pt>
                <c:pt idx="1">
                  <c:v>0.95022222222222197</c:v>
                </c:pt>
                <c:pt idx="2">
                  <c:v>0.962666666666666</c:v>
                </c:pt>
                <c:pt idx="3">
                  <c:v>0.95555555555555505</c:v>
                </c:pt>
                <c:pt idx="4">
                  <c:v>0.96355555555555505</c:v>
                </c:pt>
                <c:pt idx="5">
                  <c:v>0.96622222222222198</c:v>
                </c:pt>
                <c:pt idx="6">
                  <c:v>0.97333333333333305</c:v>
                </c:pt>
                <c:pt idx="7">
                  <c:v>0.97511111111111104</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5-FD6F-4DAC-A08D-5144687CEDD4}"/>
            </c:ext>
          </c:extLst>
        </c:ser>
        <c:ser>
          <c:idx val="12"/>
          <c:order val="12"/>
          <c:tx>
            <c:v>'Full' Rd rad. (χ)</c:v>
          </c:tx>
          <c:spPr>
            <a:ln w="22225" cap="rnd">
              <a:solidFill>
                <a:srgbClr val="BC14A8"/>
              </a:solidFill>
              <a:round/>
            </a:ln>
            <a:effectLst/>
          </c:spPr>
          <c:marker>
            <c:symbol val="none"/>
          </c:marker>
          <c:val>
            <c:numRef>
              <c:f>Correlations!$N$6:$N$13</c:f>
              <c:numCache>
                <c:formatCode>General</c:formatCode>
                <c:ptCount val="8"/>
                <c:pt idx="0">
                  <c:v>0.89155555555555499</c:v>
                </c:pt>
                <c:pt idx="1">
                  <c:v>0.94222222222222196</c:v>
                </c:pt>
                <c:pt idx="2">
                  <c:v>0.95911111111111103</c:v>
                </c:pt>
                <c:pt idx="3">
                  <c:v>0.97155555555555495</c:v>
                </c:pt>
                <c:pt idx="4">
                  <c:v>0.96622222222222198</c:v>
                </c:pt>
                <c:pt idx="5">
                  <c:v>0.97422222222222199</c:v>
                </c:pt>
                <c:pt idx="6">
                  <c:v>0.97955555555555496</c:v>
                </c:pt>
                <c:pt idx="7">
                  <c:v>0.97688888888888803</c:v>
                </c:pt>
              </c:numCache>
            </c:numRef>
          </c:val>
          <c:smooth val="0"/>
          <c:extLst>
            <c:ext xmlns:c16="http://schemas.microsoft.com/office/drawing/2014/chart" uri="{C3380CC4-5D6E-409C-BE32-E72D297353CC}">
              <c16:uniqueId val="{00000006-FD6F-4DAC-A08D-5144687CEDD4}"/>
            </c:ext>
          </c:extLst>
        </c:ser>
        <c:ser>
          <c:idx val="14"/>
          <c:order val="14"/>
          <c:tx>
            <c:v>'Full' Rd rad. (μ*)</c:v>
          </c:tx>
          <c:spPr>
            <a:ln w="22225" cap="rnd">
              <a:solidFill>
                <a:srgbClr val="7030A0"/>
              </a:solidFill>
              <a:round/>
            </a:ln>
            <a:effectLst/>
          </c:spPr>
          <c:marker>
            <c:symbol val="none"/>
          </c:marker>
          <c:val>
            <c:numRef>
              <c:f>Correlations!$N$17:$N$24</c:f>
              <c:numCache>
                <c:formatCode>General</c:formatCode>
                <c:ptCount val="8"/>
                <c:pt idx="0">
                  <c:v>0.89155555555555499</c:v>
                </c:pt>
                <c:pt idx="1">
                  <c:v>0.944888888888889</c:v>
                </c:pt>
                <c:pt idx="2">
                  <c:v>0.95377777777777695</c:v>
                </c:pt>
                <c:pt idx="3">
                  <c:v>0.95822222222222198</c:v>
                </c:pt>
                <c:pt idx="4">
                  <c:v>0.97155555555555495</c:v>
                </c:pt>
                <c:pt idx="5">
                  <c:v>0.97866666666666602</c:v>
                </c:pt>
                <c:pt idx="6">
                  <c:v>0.97866666666666602</c:v>
                </c:pt>
                <c:pt idx="7">
                  <c:v>0.97955555555555496</c:v>
                </c:pt>
              </c:numCache>
            </c:numRef>
          </c:val>
          <c:smooth val="0"/>
          <c:extLst>
            <c:ext xmlns:c16="http://schemas.microsoft.com/office/drawing/2014/chart" uri="{C3380CC4-5D6E-409C-BE32-E72D297353CC}">
              <c16:uniqueId val="{00000007-FD6F-4DAC-A08D-5144687CEDD4}"/>
            </c:ext>
          </c:extLst>
        </c:ser>
        <c:ser>
          <c:idx val="16"/>
          <c:order val="16"/>
          <c:tx>
            <c:v>'Partial' Sob. rad. (χ)</c:v>
          </c:tx>
          <c:spPr>
            <a:ln w="22225" cap="rnd">
              <a:solidFill>
                <a:srgbClr val="FF0000"/>
              </a:solidFill>
              <a:round/>
            </a:ln>
            <a:effectLst/>
          </c:spPr>
          <c:marker>
            <c:symbol val="none"/>
          </c:marker>
          <c:val>
            <c:numRef>
              <c:f>Correlations!$L$6:$L$13</c:f>
              <c:numCache>
                <c:formatCode>General</c:formatCode>
                <c:ptCount val="8"/>
                <c:pt idx="0">
                  <c:v>0.917333333333333</c:v>
                </c:pt>
                <c:pt idx="1">
                  <c:v>0.97422222222222199</c:v>
                </c:pt>
                <c:pt idx="2">
                  <c:v>0.98311111111111105</c:v>
                </c:pt>
                <c:pt idx="3">
                  <c:v>0.98933333333333295</c:v>
                </c:pt>
                <c:pt idx="4">
                  <c:v>0.99911111111111095</c:v>
                </c:pt>
                <c:pt idx="5">
                  <c:v>1</c:v>
                </c:pt>
                <c:pt idx="6">
                  <c:v>1</c:v>
                </c:pt>
                <c:pt idx="7">
                  <c:v>1</c:v>
                </c:pt>
              </c:numCache>
            </c:numRef>
          </c:val>
          <c:smooth val="0"/>
          <c:extLst>
            <c:ext xmlns:c16="http://schemas.microsoft.com/office/drawing/2014/chart" uri="{C3380CC4-5D6E-409C-BE32-E72D297353CC}">
              <c16:uniqueId val="{00000008-FD6F-4DAC-A08D-5144687CEDD4}"/>
            </c:ext>
          </c:extLst>
        </c:ser>
        <c:ser>
          <c:idx val="18"/>
          <c:order val="18"/>
          <c:tx>
            <c:v>'Partial' Sob. rad. (μ*)</c:v>
          </c:tx>
          <c:spPr>
            <a:ln w="22225" cap="rnd">
              <a:solidFill>
                <a:srgbClr val="C00000"/>
              </a:solidFill>
              <a:round/>
            </a:ln>
            <a:effectLst/>
          </c:spPr>
          <c:marker>
            <c:symbol val="none"/>
          </c:marker>
          <c:val>
            <c:numRef>
              <c:f>Correlations!$L$17:$L$24</c:f>
              <c:numCache>
                <c:formatCode>General</c:formatCode>
                <c:ptCount val="8"/>
                <c:pt idx="0">
                  <c:v>0.917333333333333</c:v>
                </c:pt>
                <c:pt idx="1">
                  <c:v>0.90222222222222204</c:v>
                </c:pt>
                <c:pt idx="2">
                  <c:v>0.90666666666666695</c:v>
                </c:pt>
                <c:pt idx="3">
                  <c:v>0.90666666666666595</c:v>
                </c:pt>
                <c:pt idx="4">
                  <c:v>0.93244444444444397</c:v>
                </c:pt>
                <c:pt idx="5">
                  <c:v>0.93600000000000005</c:v>
                </c:pt>
                <c:pt idx="6">
                  <c:v>0.95911111111111103</c:v>
                </c:pt>
                <c:pt idx="7">
                  <c:v>0.97688888888888803</c:v>
                </c:pt>
              </c:numCache>
            </c:numRef>
          </c:val>
          <c:smooth val="0"/>
          <c:extLst>
            <c:ext xmlns:c16="http://schemas.microsoft.com/office/drawing/2014/chart" uri="{C3380CC4-5D6E-409C-BE32-E72D297353CC}">
              <c16:uniqueId val="{00000009-FD6F-4DAC-A08D-5144687CEDD4}"/>
            </c:ext>
          </c:extLst>
        </c:ser>
        <c:dLbls>
          <c:showLegendKey val="0"/>
          <c:showVal val="0"/>
          <c:showCatName val="0"/>
          <c:showSerName val="0"/>
          <c:showPercent val="0"/>
          <c:showBubbleSize val="0"/>
        </c:dLbls>
        <c:marker val="1"/>
        <c:smooth val="0"/>
        <c:axId val="692474176"/>
        <c:axId val="876510224"/>
      </c:lineChart>
      <c:lineChart>
        <c:grouping val="standard"/>
        <c:varyColors val="0"/>
        <c:ser>
          <c:idx val="1"/>
          <c:order val="1"/>
          <c:tx>
            <c:v>'Full' Sob. rad. (χ)</c:v>
          </c:tx>
          <c:spPr>
            <a:ln w="22225" cap="rnd">
              <a:solidFill>
                <a:schemeClr val="accent2"/>
              </a:solidFill>
              <a:prstDash val="dash"/>
              <a:round/>
            </a:ln>
            <a:effectLst/>
          </c:spPr>
          <c:marker>
            <c:symbol val="none"/>
          </c:marker>
          <c:cat>
            <c:numRef>
              <c:f>Correlations!$U$17:$U$24</c:f>
              <c:numCache>
                <c:formatCode>General</c:formatCode>
                <c:ptCount val="8"/>
                <c:pt idx="0">
                  <c:v>2</c:v>
                </c:pt>
                <c:pt idx="1">
                  <c:v>4</c:v>
                </c:pt>
                <c:pt idx="2">
                  <c:v>6</c:v>
                </c:pt>
                <c:pt idx="3">
                  <c:v>10</c:v>
                </c:pt>
                <c:pt idx="4">
                  <c:v>15</c:v>
                </c:pt>
                <c:pt idx="5">
                  <c:v>25</c:v>
                </c:pt>
                <c:pt idx="6">
                  <c:v>40</c:v>
                </c:pt>
                <c:pt idx="7">
                  <c:v>100</c:v>
                </c:pt>
              </c:numCache>
            </c:numRef>
          </c:cat>
          <c:val>
            <c:numRef>
              <c:f>Correlations!$I$6:$I$13</c:f>
              <c:numCache>
                <c:formatCode>General</c:formatCode>
                <c:ptCount val="8"/>
                <c:pt idx="0">
                  <c:v>0.96974163346240905</c:v>
                </c:pt>
                <c:pt idx="1">
                  <c:v>0.99092496505869798</c:v>
                </c:pt>
                <c:pt idx="2">
                  <c:v>0.99418549221136299</c:v>
                </c:pt>
                <c:pt idx="3">
                  <c:v>0.99732327941371601</c:v>
                </c:pt>
                <c:pt idx="4">
                  <c:v>0.99851848392610998</c:v>
                </c:pt>
                <c:pt idx="5">
                  <c:v>0.99908141568167397</c:v>
                </c:pt>
                <c:pt idx="6">
                  <c:v>0.99903438188414895</c:v>
                </c:pt>
                <c:pt idx="7">
                  <c:v>0.99902226711812003</c:v>
                </c:pt>
              </c:numCache>
            </c:numRef>
          </c:val>
          <c:smooth val="0"/>
          <c:extLst>
            <c:ext xmlns:c16="http://schemas.microsoft.com/office/drawing/2014/chart" uri="{C3380CC4-5D6E-409C-BE32-E72D297353CC}">
              <c16:uniqueId val="{0000000A-FD6F-4DAC-A08D-5144687CEDD4}"/>
            </c:ext>
          </c:extLst>
        </c:ser>
        <c:ser>
          <c:idx val="3"/>
          <c:order val="3"/>
          <c:tx>
            <c:v>'Full' Sob. rad. (μ*)</c:v>
          </c:tx>
          <c:spPr>
            <a:ln w="22225" cap="rnd">
              <a:solidFill>
                <a:schemeClr val="accent4"/>
              </a:solidFill>
              <a:prstDash val="dash"/>
              <a:round/>
            </a:ln>
            <a:effectLst/>
          </c:spPr>
          <c:marker>
            <c:symbol val="none"/>
          </c:marker>
          <c:val>
            <c:numRef>
              <c:f>Correlations!$I$17:$I$24</c:f>
              <c:numCache>
                <c:formatCode>General</c:formatCode>
                <c:ptCount val="8"/>
                <c:pt idx="0">
                  <c:v>0.96974163346240905</c:v>
                </c:pt>
                <c:pt idx="1">
                  <c:v>0.99536700481116502</c:v>
                </c:pt>
                <c:pt idx="2">
                  <c:v>0.99651014433496599</c:v>
                </c:pt>
                <c:pt idx="3">
                  <c:v>0.99784447936347598</c:v>
                </c:pt>
                <c:pt idx="4">
                  <c:v>0.99790751222388796</c:v>
                </c:pt>
                <c:pt idx="5">
                  <c:v>0.99849152634471705</c:v>
                </c:pt>
                <c:pt idx="6">
                  <c:v>0.99894173955569099</c:v>
                </c:pt>
                <c:pt idx="7">
                  <c:v>0.99912702421260702</c:v>
                </c:pt>
              </c:numCache>
            </c:numRef>
          </c:val>
          <c:smooth val="0"/>
          <c:extLst>
            <c:ext xmlns:c16="http://schemas.microsoft.com/office/drawing/2014/chart" uri="{C3380CC4-5D6E-409C-BE32-E72D297353CC}">
              <c16:uniqueId val="{0000000B-FD6F-4DAC-A08D-5144687CEDD4}"/>
            </c:ext>
          </c:extLst>
        </c:ser>
        <c:ser>
          <c:idx val="5"/>
          <c:order val="5"/>
          <c:tx>
            <c:v>EOT (M=1000; χ)</c:v>
          </c:tx>
          <c:spPr>
            <a:ln w="22225" cap="rnd">
              <a:solidFill>
                <a:schemeClr val="accent5">
                  <a:lumMod val="40000"/>
                  <a:lumOff val="60000"/>
                </a:schemeClr>
              </a:solidFill>
              <a:prstDash val="dash"/>
              <a:round/>
            </a:ln>
            <a:effectLst/>
          </c:spPr>
          <c:marker>
            <c:symbol val="none"/>
          </c:marker>
          <c:val>
            <c:numRef>
              <c:f>Correlations!$Q$6:$Q$13</c:f>
              <c:numCache>
                <c:formatCode>General</c:formatCode>
                <c:ptCount val="8"/>
                <c:pt idx="0">
                  <c:v>0.92243621219368999</c:v>
                </c:pt>
                <c:pt idx="1">
                  <c:v>0.97065567251649498</c:v>
                </c:pt>
                <c:pt idx="2">
                  <c:v>0.98544531118469003</c:v>
                </c:pt>
                <c:pt idx="3">
                  <c:v>0.99402884561423099</c:v>
                </c:pt>
                <c:pt idx="4">
                  <c:v>0.99929288961221097</c:v>
                </c:pt>
                <c:pt idx="5">
                  <c:v>0.99929288961221097</c:v>
                </c:pt>
                <c:pt idx="6">
                  <c:v>1</c:v>
                </c:pt>
                <c:pt idx="7">
                  <c:v>1</c:v>
                </c:pt>
              </c:numCache>
            </c:numRef>
          </c:val>
          <c:smooth val="0"/>
          <c:extLst>
            <c:ext xmlns:c16="http://schemas.microsoft.com/office/drawing/2014/chart" uri="{C3380CC4-5D6E-409C-BE32-E72D297353CC}">
              <c16:uniqueId val="{0000000C-FD6F-4DAC-A08D-5144687CEDD4}"/>
            </c:ext>
          </c:extLst>
        </c:ser>
        <c:ser>
          <c:idx val="7"/>
          <c:order val="7"/>
          <c:tx>
            <c:v>EOT (M=1000; μ*)</c:v>
          </c:tx>
          <c:spPr>
            <a:ln w="22225" cap="rnd">
              <a:solidFill>
                <a:schemeClr val="accent1"/>
              </a:solidFill>
              <a:prstDash val="dash"/>
              <a:round/>
            </a:ln>
            <a:effectLst/>
          </c:spPr>
          <c:marker>
            <c:symbol val="none"/>
          </c:marker>
          <c:val>
            <c:numRef>
              <c:f>Correlations!$Q$17:$Q$24</c:f>
              <c:numCache>
                <c:formatCode>General</c:formatCode>
                <c:ptCount val="8"/>
                <c:pt idx="0">
                  <c:v>0.92243621219368999</c:v>
                </c:pt>
                <c:pt idx="1">
                  <c:v>0.95116191028481301</c:v>
                </c:pt>
                <c:pt idx="2">
                  <c:v>0.95332065336002103</c:v>
                </c:pt>
                <c:pt idx="3">
                  <c:v>0.97066076873535201</c:v>
                </c:pt>
                <c:pt idx="4">
                  <c:v>0.96784589438596402</c:v>
                </c:pt>
                <c:pt idx="5">
                  <c:v>0.987651838549363</c:v>
                </c:pt>
                <c:pt idx="6">
                  <c:v>0.991175460416855</c:v>
                </c:pt>
                <c:pt idx="7">
                  <c:v>0.996312094188742</c:v>
                </c:pt>
              </c:numCache>
            </c:numRef>
          </c:val>
          <c:smooth val="0"/>
          <c:extLst>
            <c:ext xmlns:c16="http://schemas.microsoft.com/office/drawing/2014/chart" uri="{C3380CC4-5D6E-409C-BE32-E72D297353CC}">
              <c16:uniqueId val="{0000000D-FD6F-4DAC-A08D-5144687CEDD4}"/>
            </c:ext>
          </c:extLst>
        </c:ser>
        <c:ser>
          <c:idx val="9"/>
          <c:order val="9"/>
          <c:tx>
            <c:v>'Full' Sob. wind. (χ)</c:v>
          </c:tx>
          <c:spPr>
            <a:ln w="22225" cap="rnd">
              <a:solidFill>
                <a:srgbClr val="92D050"/>
              </a:solidFill>
              <a:prstDash val="dash"/>
              <a:round/>
            </a:ln>
            <a:effectLst/>
          </c:spPr>
          <c:marker>
            <c:symbol val="none"/>
          </c:marker>
          <c:val>
            <c:numRef>
              <c:f>Correlations!$K$6:$K$13</c:f>
              <c:numCache>
                <c:formatCode>General</c:formatCode>
                <c:ptCount val="8"/>
                <c:pt idx="0">
                  <c:v>0.98357605133453896</c:v>
                </c:pt>
                <c:pt idx="1">
                  <c:v>0.99060095786822799</c:v>
                </c:pt>
                <c:pt idx="2">
                  <c:v>0.99642130835909903</c:v>
                </c:pt>
                <c:pt idx="3">
                  <c:v>0.99854425408227498</c:v>
                </c:pt>
                <c:pt idx="4">
                  <c:v>0.99860197737923795</c:v>
                </c:pt>
                <c:pt idx="5">
                  <c:v>0.99917744301828704</c:v>
                </c:pt>
                <c:pt idx="6">
                  <c:v>0.99920897704162703</c:v>
                </c:pt>
                <c:pt idx="7">
                  <c:v>0.999231781307094</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E-FD6F-4DAC-A08D-5144687CEDD4}"/>
            </c:ext>
          </c:extLst>
        </c:ser>
        <c:ser>
          <c:idx val="11"/>
          <c:order val="11"/>
          <c:tx>
            <c:v>'Full' Sob. wind. (μ*)</c:v>
          </c:tx>
          <c:spPr>
            <a:ln w="22225" cap="rnd">
              <a:solidFill>
                <a:srgbClr val="00B050"/>
              </a:solidFill>
              <a:prstDash val="dash"/>
              <a:round/>
            </a:ln>
            <a:effectLst/>
          </c:spPr>
          <c:marker>
            <c:symbol val="none"/>
          </c:marker>
          <c:val>
            <c:numRef>
              <c:f>Correlations!$K$17:$K$24</c:f>
              <c:numCache>
                <c:formatCode>General</c:formatCode>
                <c:ptCount val="8"/>
                <c:pt idx="0">
                  <c:v>0.98357605133453896</c:v>
                </c:pt>
                <c:pt idx="1">
                  <c:v>0.99162597753245296</c:v>
                </c:pt>
                <c:pt idx="2">
                  <c:v>0.99712134719761303</c:v>
                </c:pt>
                <c:pt idx="3">
                  <c:v>0.99724219198875397</c:v>
                </c:pt>
                <c:pt idx="4">
                  <c:v>0.99808027413221301</c:v>
                </c:pt>
                <c:pt idx="5">
                  <c:v>0.99843522831434595</c:v>
                </c:pt>
                <c:pt idx="6">
                  <c:v>0.99890682052419499</c:v>
                </c:pt>
                <c:pt idx="7">
                  <c:v>0.99902226711812003</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F-FD6F-4DAC-A08D-5144687CEDD4}"/>
            </c:ext>
          </c:extLst>
        </c:ser>
        <c:ser>
          <c:idx val="13"/>
          <c:order val="13"/>
          <c:tx>
            <c:v>'Full' Rd rad. (χ)</c:v>
          </c:tx>
          <c:spPr>
            <a:ln w="22225" cap="rnd">
              <a:solidFill>
                <a:srgbClr val="BC14A8"/>
              </a:solidFill>
              <a:prstDash val="dash"/>
              <a:round/>
            </a:ln>
            <a:effectLst/>
          </c:spPr>
          <c:marker>
            <c:symbol val="none"/>
          </c:marker>
          <c:val>
            <c:numRef>
              <c:f>Correlations!$O$6:$O$13</c:f>
              <c:numCache>
                <c:formatCode>General</c:formatCode>
                <c:ptCount val="8"/>
                <c:pt idx="0">
                  <c:v>0.95208703880377299</c:v>
                </c:pt>
                <c:pt idx="1">
                  <c:v>0.98532058476906603</c:v>
                </c:pt>
                <c:pt idx="2">
                  <c:v>0.99019553544148098</c:v>
                </c:pt>
                <c:pt idx="3">
                  <c:v>0.99829457231758101</c:v>
                </c:pt>
                <c:pt idx="4">
                  <c:v>0.99808878119218203</c:v>
                </c:pt>
                <c:pt idx="5">
                  <c:v>0.99894369929725402</c:v>
                </c:pt>
                <c:pt idx="6">
                  <c:v>0.99919686227559801</c:v>
                </c:pt>
                <c:pt idx="7">
                  <c:v>0.99909210518111102</c:v>
                </c:pt>
              </c:numCache>
            </c:numRef>
          </c:val>
          <c:smooth val="0"/>
          <c:extLst>
            <c:ext xmlns:c16="http://schemas.microsoft.com/office/drawing/2014/chart" uri="{C3380CC4-5D6E-409C-BE32-E72D297353CC}">
              <c16:uniqueId val="{00000010-FD6F-4DAC-A08D-5144687CEDD4}"/>
            </c:ext>
          </c:extLst>
        </c:ser>
        <c:ser>
          <c:idx val="15"/>
          <c:order val="15"/>
          <c:tx>
            <c:v>'Full' Rd rad. (μ*)</c:v>
          </c:tx>
          <c:spPr>
            <a:ln w="22225" cap="rnd">
              <a:solidFill>
                <a:srgbClr val="7030A0"/>
              </a:solidFill>
              <a:prstDash val="dash"/>
              <a:round/>
            </a:ln>
            <a:effectLst/>
          </c:spPr>
          <c:marker>
            <c:symbol val="none"/>
          </c:marker>
          <c:val>
            <c:numRef>
              <c:f>Correlations!$O$17:$O$24</c:f>
              <c:numCache>
                <c:formatCode>General</c:formatCode>
                <c:ptCount val="8"/>
                <c:pt idx="0">
                  <c:v>0.95208703880377299</c:v>
                </c:pt>
                <c:pt idx="1">
                  <c:v>0.98663901827637102</c:v>
                </c:pt>
                <c:pt idx="2">
                  <c:v>0.99485241854378703</c:v>
                </c:pt>
                <c:pt idx="3">
                  <c:v>0.99756863371272098</c:v>
                </c:pt>
                <c:pt idx="4">
                  <c:v>0.99831298319877904</c:v>
                </c:pt>
                <c:pt idx="5">
                  <c:v>0.99895989745206804</c:v>
                </c:pt>
                <c:pt idx="6">
                  <c:v>0.99913913897863604</c:v>
                </c:pt>
                <c:pt idx="7">
                  <c:v>0.99919686227559801</c:v>
                </c:pt>
              </c:numCache>
            </c:numRef>
          </c:val>
          <c:smooth val="0"/>
          <c:extLst>
            <c:ext xmlns:c16="http://schemas.microsoft.com/office/drawing/2014/chart" uri="{C3380CC4-5D6E-409C-BE32-E72D297353CC}">
              <c16:uniqueId val="{00000011-FD6F-4DAC-A08D-5144687CEDD4}"/>
            </c:ext>
          </c:extLst>
        </c:ser>
        <c:ser>
          <c:idx val="17"/>
          <c:order val="17"/>
          <c:tx>
            <c:v>'Partial' Sob. rad. (χ)</c:v>
          </c:tx>
          <c:spPr>
            <a:ln w="22225" cap="rnd">
              <a:solidFill>
                <a:srgbClr val="FF0000"/>
              </a:solidFill>
              <a:prstDash val="dash"/>
              <a:round/>
            </a:ln>
            <a:effectLst/>
          </c:spPr>
          <c:marker>
            <c:symbol val="none"/>
          </c:marker>
          <c:val>
            <c:numRef>
              <c:f>Correlations!$M$6:$M$13</c:f>
              <c:numCache>
                <c:formatCode>General</c:formatCode>
                <c:ptCount val="8"/>
                <c:pt idx="0">
                  <c:v>0.95272029365836497</c:v>
                </c:pt>
                <c:pt idx="1">
                  <c:v>0.98974853843364896</c:v>
                </c:pt>
                <c:pt idx="2">
                  <c:v>0.993748790973074</c:v>
                </c:pt>
                <c:pt idx="3">
                  <c:v>0.99632894262143901</c:v>
                </c:pt>
                <c:pt idx="4">
                  <c:v>0.99968572871653805</c:v>
                </c:pt>
                <c:pt idx="5">
                  <c:v>1</c:v>
                </c:pt>
                <c:pt idx="6">
                  <c:v>1</c:v>
                </c:pt>
                <c:pt idx="7">
                  <c:v>1</c:v>
                </c:pt>
              </c:numCache>
            </c:numRef>
          </c:val>
          <c:smooth val="0"/>
          <c:extLst>
            <c:ext xmlns:c16="http://schemas.microsoft.com/office/drawing/2014/chart" uri="{C3380CC4-5D6E-409C-BE32-E72D297353CC}">
              <c16:uniqueId val="{00000012-FD6F-4DAC-A08D-5144687CEDD4}"/>
            </c:ext>
          </c:extLst>
        </c:ser>
        <c:ser>
          <c:idx val="19"/>
          <c:order val="19"/>
          <c:tx>
            <c:v>'Partial' Sob. rad. (μ*)</c:v>
          </c:tx>
          <c:spPr>
            <a:ln w="22225" cap="rnd">
              <a:solidFill>
                <a:srgbClr val="C00000"/>
              </a:solidFill>
              <a:prstDash val="dash"/>
              <a:round/>
            </a:ln>
            <a:effectLst/>
          </c:spPr>
          <c:marker>
            <c:symbol val="none"/>
          </c:marker>
          <c:val>
            <c:numRef>
              <c:f>Correlations!$M$17:$M$24</c:f>
              <c:numCache>
                <c:formatCode>General</c:formatCode>
                <c:ptCount val="8"/>
                <c:pt idx="0">
                  <c:v>0.95523446392605704</c:v>
                </c:pt>
                <c:pt idx="1">
                  <c:v>0.98180705720752803</c:v>
                </c:pt>
                <c:pt idx="2">
                  <c:v>0.979906019702528</c:v>
                </c:pt>
                <c:pt idx="3">
                  <c:v>0.98759482254094699</c:v>
                </c:pt>
                <c:pt idx="4">
                  <c:v>0.99356371387060505</c:v>
                </c:pt>
                <c:pt idx="5">
                  <c:v>0.99520708900878896</c:v>
                </c:pt>
                <c:pt idx="6">
                  <c:v>0.99753739944076103</c:v>
                </c:pt>
                <c:pt idx="7">
                  <c:v>0.99895232884107099</c:v>
                </c:pt>
              </c:numCache>
            </c:numRef>
          </c:val>
          <c:smooth val="0"/>
          <c:extLst>
            <c:ext xmlns:c16="http://schemas.microsoft.com/office/drawing/2014/chart" uri="{C3380CC4-5D6E-409C-BE32-E72D297353CC}">
              <c16:uniqueId val="{00000013-FD6F-4DAC-A08D-5144687CEDD4}"/>
            </c:ext>
          </c:extLst>
        </c:ser>
        <c:dLbls>
          <c:showLegendKey val="0"/>
          <c:showVal val="0"/>
          <c:showCatName val="0"/>
          <c:showSerName val="0"/>
          <c:showPercent val="0"/>
          <c:showBubbleSize val="0"/>
        </c:dLbls>
        <c:marker val="1"/>
        <c:smooth val="0"/>
        <c:axId val="1252408975"/>
        <c:axId val="1252407727"/>
        <c:extLst/>
      </c:lineChart>
      <c:catAx>
        <c:axId val="692474176"/>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number</a:t>
                </a:r>
                <a:r>
                  <a:rPr lang="en-GB" sz="1400" baseline="0"/>
                  <a:t> of trajectories</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876510224"/>
        <c:crosses val="autoZero"/>
        <c:auto val="1"/>
        <c:lblAlgn val="ctr"/>
        <c:lblOffset val="100"/>
        <c:noMultiLvlLbl val="0"/>
      </c:catAx>
      <c:valAx>
        <c:axId val="876510224"/>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Kendall correlation </a:t>
                </a:r>
                <a:r>
                  <a:rPr lang="en-GB" sz="1400" baseline="0"/>
                  <a:t>(solid)</a:t>
                </a: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692474176"/>
        <c:crosses val="autoZero"/>
        <c:crossBetween val="between"/>
      </c:valAx>
      <c:valAx>
        <c:axId val="1252407727"/>
        <c:scaling>
          <c:orientation val="minMax"/>
          <c:max val="1"/>
          <c:min val="0"/>
        </c:scaling>
        <c:delete val="0"/>
        <c:axPos val="r"/>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Pearson</a:t>
                </a:r>
                <a:r>
                  <a:rPr lang="en-GB" sz="1400" baseline="0"/>
                  <a:t> correlation (dotted)</a:t>
                </a:r>
                <a:endParaRPr lang="en-GB" sz="1400"/>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52408975"/>
        <c:crosses val="max"/>
        <c:crossBetween val="between"/>
      </c:valAx>
      <c:catAx>
        <c:axId val="1252408975"/>
        <c:scaling>
          <c:orientation val="minMax"/>
        </c:scaling>
        <c:delete val="1"/>
        <c:axPos val="b"/>
        <c:numFmt formatCode="General" sourceLinked="1"/>
        <c:majorTickMark val="out"/>
        <c:minorTickMark val="none"/>
        <c:tickLblPos val="nextTo"/>
        <c:crossAx val="1252407727"/>
        <c:crosses val="autoZero"/>
        <c:auto val="1"/>
        <c:lblAlgn val="ctr"/>
        <c:lblOffset val="100"/>
        <c:noMultiLvlLbl val="0"/>
      </c:catAx>
      <c:spPr>
        <a:noFill/>
        <a:ln>
          <a:noFill/>
        </a:ln>
        <a:effectLst/>
      </c:spPr>
    </c:plotArea>
    <c:legend>
      <c:legendPos val="b"/>
      <c:layout>
        <c:manualLayout>
          <c:xMode val="edge"/>
          <c:yMode val="edge"/>
          <c:x val="1.8444507462126895E-2"/>
          <c:y val="0.6810686274509804"/>
          <c:w val="0.96013457139643021"/>
          <c:h val="0.30648039215686279"/>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78005542603264"/>
          <c:y val="3.8137091503267974E-2"/>
          <c:w val="0.76439889147934725"/>
          <c:h val="0.5353441176470588"/>
        </c:manualLayout>
      </c:layout>
      <c:lineChart>
        <c:grouping val="standard"/>
        <c:varyColors val="0"/>
        <c:ser>
          <c:idx val="0"/>
          <c:order val="0"/>
          <c:tx>
            <c:v>'Full' Sob. rad. (χ)</c:v>
          </c:tx>
          <c:spPr>
            <a:ln w="22225" cap="rnd">
              <a:solidFill>
                <a:schemeClr val="accent2"/>
              </a:solidFill>
              <a:round/>
            </a:ln>
            <a:effectLst/>
          </c:spPr>
          <c:marker>
            <c:symbol val="none"/>
          </c:marker>
          <c:cat>
            <c:numRef>
              <c:f>Correlations!$U$17:$U$24</c:f>
              <c:numCache>
                <c:formatCode>General</c:formatCode>
                <c:ptCount val="8"/>
                <c:pt idx="0">
                  <c:v>2</c:v>
                </c:pt>
                <c:pt idx="1">
                  <c:v>4</c:v>
                </c:pt>
                <c:pt idx="2">
                  <c:v>6</c:v>
                </c:pt>
                <c:pt idx="3">
                  <c:v>10</c:v>
                </c:pt>
                <c:pt idx="4">
                  <c:v>15</c:v>
                </c:pt>
                <c:pt idx="5">
                  <c:v>25</c:v>
                </c:pt>
                <c:pt idx="6">
                  <c:v>40</c:v>
                </c:pt>
                <c:pt idx="7">
                  <c:v>100</c:v>
                </c:pt>
              </c:numCache>
            </c:numRef>
          </c:cat>
          <c:val>
            <c:numRef>
              <c:f>Correlations!$AI$6:$AI$13</c:f>
              <c:numCache>
                <c:formatCode>General</c:formatCode>
                <c:ptCount val="8"/>
                <c:pt idx="0">
                  <c:v>0.789333333333333</c:v>
                </c:pt>
                <c:pt idx="1">
                  <c:v>0.84266666666666601</c:v>
                </c:pt>
                <c:pt idx="2">
                  <c:v>0.85866666666666702</c:v>
                </c:pt>
                <c:pt idx="3">
                  <c:v>0.88800000000000001</c:v>
                </c:pt>
                <c:pt idx="4">
                  <c:v>0.89866666666666595</c:v>
                </c:pt>
                <c:pt idx="5">
                  <c:v>0.90400000000000003</c:v>
                </c:pt>
                <c:pt idx="6">
                  <c:v>0.92266666666666597</c:v>
                </c:pt>
                <c:pt idx="7">
                  <c:v>0.94133333333333302</c:v>
                </c:pt>
              </c:numCache>
            </c:numRef>
          </c:val>
          <c:smooth val="0"/>
          <c:extLst>
            <c:ext xmlns:c16="http://schemas.microsoft.com/office/drawing/2014/chart" uri="{C3380CC4-5D6E-409C-BE32-E72D297353CC}">
              <c16:uniqueId val="{00000000-AFFD-4995-A46C-D1E61D9C51E4}"/>
            </c:ext>
          </c:extLst>
        </c:ser>
        <c:ser>
          <c:idx val="2"/>
          <c:order val="2"/>
          <c:tx>
            <c:v>'Full' Sob. rad. (μ*)</c:v>
          </c:tx>
          <c:spPr>
            <a:ln w="22225" cap="rnd">
              <a:solidFill>
                <a:schemeClr val="accent4"/>
              </a:solidFill>
              <a:round/>
            </a:ln>
            <a:effectLst/>
          </c:spPr>
          <c:marker>
            <c:symbol val="none"/>
          </c:marker>
          <c:val>
            <c:numRef>
              <c:f>Correlations!$AI$17:$AI$24</c:f>
              <c:numCache>
                <c:formatCode>General</c:formatCode>
                <c:ptCount val="8"/>
                <c:pt idx="0">
                  <c:v>0.789333333333333</c:v>
                </c:pt>
                <c:pt idx="1">
                  <c:v>0.86133333333333295</c:v>
                </c:pt>
                <c:pt idx="2">
                  <c:v>0.85599999999999998</c:v>
                </c:pt>
                <c:pt idx="3">
                  <c:v>0.87466666666666604</c:v>
                </c:pt>
                <c:pt idx="4">
                  <c:v>0.87466666666666604</c:v>
                </c:pt>
                <c:pt idx="5">
                  <c:v>0.88533333333333297</c:v>
                </c:pt>
                <c:pt idx="6">
                  <c:v>0.88266666666666604</c:v>
                </c:pt>
                <c:pt idx="7">
                  <c:v>0.87733333333333297</c:v>
                </c:pt>
              </c:numCache>
            </c:numRef>
          </c:val>
          <c:smooth val="0"/>
          <c:extLst>
            <c:ext xmlns:c16="http://schemas.microsoft.com/office/drawing/2014/chart" uri="{C3380CC4-5D6E-409C-BE32-E72D297353CC}">
              <c16:uniqueId val="{00000001-AFFD-4995-A46C-D1E61D9C51E4}"/>
            </c:ext>
          </c:extLst>
        </c:ser>
        <c:ser>
          <c:idx val="4"/>
          <c:order val="4"/>
          <c:tx>
            <c:v>EOT (M=1000; χ)</c:v>
          </c:tx>
          <c:spPr>
            <a:ln w="22225" cap="rnd">
              <a:solidFill>
                <a:schemeClr val="accent5">
                  <a:lumMod val="40000"/>
                  <a:lumOff val="60000"/>
                </a:schemeClr>
              </a:solidFill>
              <a:round/>
            </a:ln>
            <a:effectLst/>
          </c:spPr>
          <c:marker>
            <c:symbol val="none"/>
          </c:marker>
          <c:val>
            <c:numRef>
              <c:f>Correlations!$AQ$6:$AQ$13</c:f>
              <c:numCache>
                <c:formatCode>General</c:formatCode>
                <c:ptCount val="8"/>
                <c:pt idx="0">
                  <c:v>0.73333333333333295</c:v>
                </c:pt>
                <c:pt idx="1">
                  <c:v>0.73599999999999999</c:v>
                </c:pt>
                <c:pt idx="2">
                  <c:v>0.74666666666666703</c:v>
                </c:pt>
                <c:pt idx="3">
                  <c:v>0.71466666666666701</c:v>
                </c:pt>
                <c:pt idx="4">
                  <c:v>0.64266666666666605</c:v>
                </c:pt>
                <c:pt idx="5">
                  <c:v>0.69866666666666599</c:v>
                </c:pt>
                <c:pt idx="6">
                  <c:v>0.752</c:v>
                </c:pt>
                <c:pt idx="7">
                  <c:v>0.69866666666666599</c:v>
                </c:pt>
              </c:numCache>
            </c:numRef>
          </c:val>
          <c:smooth val="0"/>
          <c:extLst>
            <c:ext xmlns:c16="http://schemas.microsoft.com/office/drawing/2014/chart" uri="{C3380CC4-5D6E-409C-BE32-E72D297353CC}">
              <c16:uniqueId val="{00000002-AFFD-4995-A46C-D1E61D9C51E4}"/>
            </c:ext>
          </c:extLst>
        </c:ser>
        <c:ser>
          <c:idx val="6"/>
          <c:order val="6"/>
          <c:tx>
            <c:v>EOT (M=1000; μ*)</c:v>
          </c:tx>
          <c:spPr>
            <a:ln w="22225" cap="rnd">
              <a:solidFill>
                <a:schemeClr val="accent1"/>
              </a:solidFill>
              <a:round/>
            </a:ln>
            <a:effectLst/>
          </c:spPr>
          <c:marker>
            <c:symbol val="none"/>
          </c:marker>
          <c:val>
            <c:numRef>
              <c:f>Correlations!$AQ$17:$AQ$24</c:f>
              <c:numCache>
                <c:formatCode>General</c:formatCode>
                <c:ptCount val="8"/>
                <c:pt idx="0">
                  <c:v>0.73333333333333295</c:v>
                </c:pt>
                <c:pt idx="1">
                  <c:v>0.73866666666666703</c:v>
                </c:pt>
                <c:pt idx="2">
                  <c:v>0.75466666666666604</c:v>
                </c:pt>
                <c:pt idx="3">
                  <c:v>0.74666666666666703</c:v>
                </c:pt>
                <c:pt idx="4">
                  <c:v>0.76800000000000002</c:v>
                </c:pt>
                <c:pt idx="5">
                  <c:v>0.74933333333333296</c:v>
                </c:pt>
                <c:pt idx="6">
                  <c:v>0.73599999999999999</c:v>
                </c:pt>
                <c:pt idx="7">
                  <c:v>0.752</c:v>
                </c:pt>
              </c:numCache>
            </c:numRef>
          </c:val>
          <c:smooth val="0"/>
          <c:extLst>
            <c:ext xmlns:c16="http://schemas.microsoft.com/office/drawing/2014/chart" uri="{C3380CC4-5D6E-409C-BE32-E72D297353CC}">
              <c16:uniqueId val="{00000003-AFFD-4995-A46C-D1E61D9C51E4}"/>
            </c:ext>
          </c:extLst>
        </c:ser>
        <c:ser>
          <c:idx val="8"/>
          <c:order val="8"/>
          <c:tx>
            <c:v>'Full' Sob. wind. (χ)</c:v>
          </c:tx>
          <c:spPr>
            <a:ln w="22225" cap="rnd">
              <a:solidFill>
                <a:srgbClr val="92D050"/>
              </a:solidFill>
              <a:round/>
            </a:ln>
            <a:effectLst/>
          </c:spPr>
          <c:marker>
            <c:symbol val="none"/>
          </c:marker>
          <c:val>
            <c:numRef>
              <c:f>Correlations!$AK$6:$AK$13</c:f>
              <c:numCache>
                <c:formatCode>General</c:formatCode>
                <c:ptCount val="8"/>
                <c:pt idx="0">
                  <c:v>0.789333333333333</c:v>
                </c:pt>
                <c:pt idx="1">
                  <c:v>0.84266666666666601</c:v>
                </c:pt>
                <c:pt idx="2">
                  <c:v>0.85866666666666702</c:v>
                </c:pt>
                <c:pt idx="3">
                  <c:v>0.88800000000000001</c:v>
                </c:pt>
                <c:pt idx="4">
                  <c:v>0.89866666666666595</c:v>
                </c:pt>
                <c:pt idx="5">
                  <c:v>0.90400000000000003</c:v>
                </c:pt>
                <c:pt idx="6">
                  <c:v>0.92266666666666597</c:v>
                </c:pt>
                <c:pt idx="7">
                  <c:v>0.94133333333333302</c:v>
                </c:pt>
              </c:numCache>
            </c:numRef>
          </c:val>
          <c:smooth val="0"/>
          <c:extLst xmlns:c15="http://schemas.microsoft.com/office/drawing/2012/chart">
            <c:ext xmlns:c16="http://schemas.microsoft.com/office/drawing/2014/chart" uri="{C3380CC4-5D6E-409C-BE32-E72D297353CC}">
              <c16:uniqueId val="{00000004-AFFD-4995-A46C-D1E61D9C51E4}"/>
            </c:ext>
          </c:extLst>
        </c:ser>
        <c:ser>
          <c:idx val="10"/>
          <c:order val="10"/>
          <c:tx>
            <c:v>'Full' Sob. wind. (μ*)</c:v>
          </c:tx>
          <c:spPr>
            <a:ln w="22225" cap="rnd">
              <a:solidFill>
                <a:srgbClr val="00B050"/>
              </a:solidFill>
              <a:round/>
            </a:ln>
            <a:effectLst/>
          </c:spPr>
          <c:marker>
            <c:symbol val="none"/>
          </c:marker>
          <c:val>
            <c:numRef>
              <c:f>Correlations!$AK$17:$AK$24</c:f>
              <c:numCache>
                <c:formatCode>General</c:formatCode>
                <c:ptCount val="8"/>
                <c:pt idx="0">
                  <c:v>0.789333333333333</c:v>
                </c:pt>
                <c:pt idx="1">
                  <c:v>0.86133333333333295</c:v>
                </c:pt>
                <c:pt idx="2">
                  <c:v>0.85599999999999998</c:v>
                </c:pt>
                <c:pt idx="3">
                  <c:v>0.87466666666666604</c:v>
                </c:pt>
                <c:pt idx="4">
                  <c:v>0.87466666666666604</c:v>
                </c:pt>
                <c:pt idx="5">
                  <c:v>0.88533333333333297</c:v>
                </c:pt>
                <c:pt idx="6">
                  <c:v>0.88266666666666604</c:v>
                </c:pt>
                <c:pt idx="7">
                  <c:v>0.87733333333333297</c:v>
                </c:pt>
              </c:numCache>
            </c:numRef>
          </c:val>
          <c:smooth val="0"/>
          <c:extLst xmlns:c15="http://schemas.microsoft.com/office/drawing/2012/chart">
            <c:ext xmlns:c16="http://schemas.microsoft.com/office/drawing/2014/chart" uri="{C3380CC4-5D6E-409C-BE32-E72D297353CC}">
              <c16:uniqueId val="{00000005-AFFD-4995-A46C-D1E61D9C51E4}"/>
            </c:ext>
          </c:extLst>
        </c:ser>
        <c:ser>
          <c:idx val="12"/>
          <c:order val="12"/>
          <c:tx>
            <c:v>'Full' Rd rad. (χ)</c:v>
          </c:tx>
          <c:spPr>
            <a:ln w="22225" cap="rnd">
              <a:solidFill>
                <a:srgbClr val="BC14A8"/>
              </a:solidFill>
              <a:round/>
            </a:ln>
            <a:effectLst/>
          </c:spPr>
          <c:marker>
            <c:symbol val="none"/>
          </c:marker>
          <c:val>
            <c:numRef>
              <c:f>Correlations!$AO$6:$AO$13</c:f>
              <c:numCache>
                <c:formatCode>General</c:formatCode>
                <c:ptCount val="8"/>
                <c:pt idx="0">
                  <c:v>0.82133333333333303</c:v>
                </c:pt>
                <c:pt idx="1">
                  <c:v>0.85599999999999998</c:v>
                </c:pt>
                <c:pt idx="2">
                  <c:v>0.87733333333333297</c:v>
                </c:pt>
                <c:pt idx="3">
                  <c:v>0.89333333333333298</c:v>
                </c:pt>
                <c:pt idx="4">
                  <c:v>0.89600000000000002</c:v>
                </c:pt>
                <c:pt idx="5">
                  <c:v>0.90666666666666595</c:v>
                </c:pt>
                <c:pt idx="6">
                  <c:v>0.91466666666666596</c:v>
                </c:pt>
                <c:pt idx="7">
                  <c:v>0.93600000000000005</c:v>
                </c:pt>
              </c:numCache>
            </c:numRef>
          </c:val>
          <c:smooth val="0"/>
          <c:extLst>
            <c:ext xmlns:c16="http://schemas.microsoft.com/office/drawing/2014/chart" uri="{C3380CC4-5D6E-409C-BE32-E72D297353CC}">
              <c16:uniqueId val="{00000006-AFFD-4995-A46C-D1E61D9C51E4}"/>
            </c:ext>
          </c:extLst>
        </c:ser>
        <c:ser>
          <c:idx val="14"/>
          <c:order val="14"/>
          <c:tx>
            <c:v>'Full' Rd rad. (μ*)</c:v>
          </c:tx>
          <c:spPr>
            <a:ln w="22225" cap="rnd">
              <a:solidFill>
                <a:srgbClr val="7030A0"/>
              </a:solidFill>
              <a:round/>
            </a:ln>
            <a:effectLst/>
          </c:spPr>
          <c:marker>
            <c:symbol val="none"/>
          </c:marker>
          <c:val>
            <c:numRef>
              <c:f>Correlations!$AO$17:$AO$24</c:f>
              <c:numCache>
                <c:formatCode>General</c:formatCode>
                <c:ptCount val="8"/>
                <c:pt idx="0">
                  <c:v>0.82133333333333303</c:v>
                </c:pt>
                <c:pt idx="1">
                  <c:v>0.86133333333333295</c:v>
                </c:pt>
                <c:pt idx="2">
                  <c:v>0.87733333333333297</c:v>
                </c:pt>
                <c:pt idx="3">
                  <c:v>0.87733333333333297</c:v>
                </c:pt>
                <c:pt idx="4">
                  <c:v>0.86133333333333295</c:v>
                </c:pt>
                <c:pt idx="5">
                  <c:v>0.88533333333333297</c:v>
                </c:pt>
                <c:pt idx="6">
                  <c:v>0.88</c:v>
                </c:pt>
                <c:pt idx="7">
                  <c:v>0.87466666666666604</c:v>
                </c:pt>
              </c:numCache>
            </c:numRef>
          </c:val>
          <c:smooth val="0"/>
          <c:extLst>
            <c:ext xmlns:c16="http://schemas.microsoft.com/office/drawing/2014/chart" uri="{C3380CC4-5D6E-409C-BE32-E72D297353CC}">
              <c16:uniqueId val="{00000007-AFFD-4995-A46C-D1E61D9C51E4}"/>
            </c:ext>
          </c:extLst>
        </c:ser>
        <c:ser>
          <c:idx val="16"/>
          <c:order val="16"/>
          <c:tx>
            <c:v>'Partial' Sob. rad. (χ)</c:v>
          </c:tx>
          <c:spPr>
            <a:ln w="22225" cap="rnd">
              <a:solidFill>
                <a:srgbClr val="FF0000"/>
              </a:solidFill>
              <a:round/>
            </a:ln>
            <a:effectLst/>
          </c:spPr>
          <c:marker>
            <c:symbol val="none"/>
          </c:marker>
          <c:val>
            <c:numRef>
              <c:f>Correlations!$AM$6:$AM$13</c:f>
              <c:numCache>
                <c:formatCode>General</c:formatCode>
                <c:ptCount val="8"/>
                <c:pt idx="0">
                  <c:v>0.66400000000000003</c:v>
                </c:pt>
                <c:pt idx="1">
                  <c:v>0.73333333333333295</c:v>
                </c:pt>
                <c:pt idx="2">
                  <c:v>0.66666666666666696</c:v>
                </c:pt>
                <c:pt idx="3">
                  <c:v>0.67733333333333301</c:v>
                </c:pt>
                <c:pt idx="4">
                  <c:v>0.69640062597809005</c:v>
                </c:pt>
                <c:pt idx="5">
                  <c:v>0.68</c:v>
                </c:pt>
                <c:pt idx="6">
                  <c:v>0.73333333333333295</c:v>
                </c:pt>
                <c:pt idx="7">
                  <c:v>0.73333333333333295</c:v>
                </c:pt>
              </c:numCache>
            </c:numRef>
          </c:val>
          <c:smooth val="0"/>
          <c:extLst>
            <c:ext xmlns:c16="http://schemas.microsoft.com/office/drawing/2014/chart" uri="{C3380CC4-5D6E-409C-BE32-E72D297353CC}">
              <c16:uniqueId val="{00000008-AFFD-4995-A46C-D1E61D9C51E4}"/>
            </c:ext>
          </c:extLst>
        </c:ser>
        <c:ser>
          <c:idx val="18"/>
          <c:order val="18"/>
          <c:tx>
            <c:v>'Partial' Sob. rad. (μ*)</c:v>
          </c:tx>
          <c:spPr>
            <a:ln w="22225" cap="rnd">
              <a:solidFill>
                <a:srgbClr val="C00000"/>
              </a:solidFill>
              <a:round/>
            </a:ln>
            <a:effectLst/>
          </c:spPr>
          <c:marker>
            <c:symbol val="none"/>
          </c:marker>
          <c:val>
            <c:numRef>
              <c:f>Correlations!$AM$17:$AM$24</c:f>
              <c:numCache>
                <c:formatCode>General</c:formatCode>
                <c:ptCount val="8"/>
                <c:pt idx="0">
                  <c:v>0.66400000000000003</c:v>
                </c:pt>
                <c:pt idx="1">
                  <c:v>0.73333333333333295</c:v>
                </c:pt>
                <c:pt idx="2">
                  <c:v>0.76800000000000002</c:v>
                </c:pt>
                <c:pt idx="3">
                  <c:v>0.77333333333333298</c:v>
                </c:pt>
                <c:pt idx="4">
                  <c:v>0.78666666666666696</c:v>
                </c:pt>
                <c:pt idx="5">
                  <c:v>0.74933333333333296</c:v>
                </c:pt>
                <c:pt idx="6">
                  <c:v>0.73333333333333295</c:v>
                </c:pt>
                <c:pt idx="7">
                  <c:v>0.73333333333333295</c:v>
                </c:pt>
              </c:numCache>
            </c:numRef>
          </c:val>
          <c:smooth val="0"/>
          <c:extLst>
            <c:ext xmlns:c16="http://schemas.microsoft.com/office/drawing/2014/chart" uri="{C3380CC4-5D6E-409C-BE32-E72D297353CC}">
              <c16:uniqueId val="{00000009-AFFD-4995-A46C-D1E61D9C51E4}"/>
            </c:ext>
          </c:extLst>
        </c:ser>
        <c:dLbls>
          <c:showLegendKey val="0"/>
          <c:showVal val="0"/>
          <c:showCatName val="0"/>
          <c:showSerName val="0"/>
          <c:showPercent val="0"/>
          <c:showBubbleSize val="0"/>
        </c:dLbls>
        <c:marker val="1"/>
        <c:smooth val="0"/>
        <c:axId val="692474176"/>
        <c:axId val="876510224"/>
      </c:lineChart>
      <c:lineChart>
        <c:grouping val="standard"/>
        <c:varyColors val="0"/>
        <c:ser>
          <c:idx val="1"/>
          <c:order val="1"/>
          <c:tx>
            <c:v>'Full' Sob. rad. (χ)</c:v>
          </c:tx>
          <c:spPr>
            <a:ln w="22225" cap="rnd">
              <a:solidFill>
                <a:schemeClr val="accent2"/>
              </a:solidFill>
              <a:prstDash val="dash"/>
              <a:round/>
            </a:ln>
            <a:effectLst/>
          </c:spPr>
          <c:marker>
            <c:symbol val="none"/>
          </c:marker>
          <c:cat>
            <c:numRef>
              <c:f>Correlations!$U$17:$U$24</c:f>
              <c:numCache>
                <c:formatCode>General</c:formatCode>
                <c:ptCount val="8"/>
                <c:pt idx="0">
                  <c:v>2</c:v>
                </c:pt>
                <c:pt idx="1">
                  <c:v>4</c:v>
                </c:pt>
                <c:pt idx="2">
                  <c:v>6</c:v>
                </c:pt>
                <c:pt idx="3">
                  <c:v>10</c:v>
                </c:pt>
                <c:pt idx="4">
                  <c:v>15</c:v>
                </c:pt>
                <c:pt idx="5">
                  <c:v>25</c:v>
                </c:pt>
                <c:pt idx="6">
                  <c:v>40</c:v>
                </c:pt>
                <c:pt idx="7">
                  <c:v>100</c:v>
                </c:pt>
              </c:numCache>
            </c:numRef>
          </c:cat>
          <c:val>
            <c:numRef>
              <c:f>Correlations!$AJ$6:$AJ$13</c:f>
              <c:numCache>
                <c:formatCode>General</c:formatCode>
                <c:ptCount val="8"/>
                <c:pt idx="0">
                  <c:v>0.77621283255086004</c:v>
                </c:pt>
                <c:pt idx="1">
                  <c:v>0.84127543035993702</c:v>
                </c:pt>
                <c:pt idx="2">
                  <c:v>0.85942879499217495</c:v>
                </c:pt>
                <c:pt idx="3">
                  <c:v>0.90895931142410002</c:v>
                </c:pt>
                <c:pt idx="4">
                  <c:v>0.92120500782472603</c:v>
                </c:pt>
                <c:pt idx="5">
                  <c:v>0.91737089201877897</c:v>
                </c:pt>
                <c:pt idx="6">
                  <c:v>0.96181533646322304</c:v>
                </c:pt>
                <c:pt idx="7">
                  <c:v>0.98622848200312996</c:v>
                </c:pt>
              </c:numCache>
            </c:numRef>
          </c:val>
          <c:smooth val="0"/>
          <c:extLst>
            <c:ext xmlns:c16="http://schemas.microsoft.com/office/drawing/2014/chart" uri="{C3380CC4-5D6E-409C-BE32-E72D297353CC}">
              <c16:uniqueId val="{0000000A-AFFD-4995-A46C-D1E61D9C51E4}"/>
            </c:ext>
          </c:extLst>
        </c:ser>
        <c:ser>
          <c:idx val="3"/>
          <c:order val="3"/>
          <c:tx>
            <c:v>'Full' Sob. rad. (μ*)</c:v>
          </c:tx>
          <c:spPr>
            <a:ln w="22225" cap="rnd">
              <a:solidFill>
                <a:schemeClr val="accent4"/>
              </a:solidFill>
              <a:prstDash val="dash"/>
              <a:round/>
            </a:ln>
            <a:effectLst/>
          </c:spPr>
          <c:marker>
            <c:symbol val="none"/>
          </c:marker>
          <c:val>
            <c:numRef>
              <c:f>Correlations!$AJ$17:$AJ$24</c:f>
              <c:numCache>
                <c:formatCode>General</c:formatCode>
                <c:ptCount val="8"/>
                <c:pt idx="0">
                  <c:v>0.77621283255086004</c:v>
                </c:pt>
                <c:pt idx="1">
                  <c:v>0.81201095461658801</c:v>
                </c:pt>
                <c:pt idx="2">
                  <c:v>0.82085289514866899</c:v>
                </c:pt>
                <c:pt idx="3">
                  <c:v>0.81533646322378595</c:v>
                </c:pt>
                <c:pt idx="4">
                  <c:v>0.79530516431924803</c:v>
                </c:pt>
                <c:pt idx="5">
                  <c:v>0.79780907668231504</c:v>
                </c:pt>
                <c:pt idx="6">
                  <c:v>0.77715179968700998</c:v>
                </c:pt>
                <c:pt idx="7">
                  <c:v>0.74585289514866904</c:v>
                </c:pt>
              </c:numCache>
            </c:numRef>
          </c:val>
          <c:smooth val="0"/>
          <c:extLst>
            <c:ext xmlns:c16="http://schemas.microsoft.com/office/drawing/2014/chart" uri="{C3380CC4-5D6E-409C-BE32-E72D297353CC}">
              <c16:uniqueId val="{0000000B-AFFD-4995-A46C-D1E61D9C51E4}"/>
            </c:ext>
          </c:extLst>
        </c:ser>
        <c:ser>
          <c:idx val="5"/>
          <c:order val="5"/>
          <c:tx>
            <c:v>EOT (M=1000; χ)</c:v>
          </c:tx>
          <c:spPr>
            <a:ln w="22225" cap="rnd">
              <a:solidFill>
                <a:schemeClr val="accent5">
                  <a:lumMod val="40000"/>
                  <a:lumOff val="60000"/>
                </a:schemeClr>
              </a:solidFill>
              <a:prstDash val="dash"/>
              <a:round/>
            </a:ln>
            <a:effectLst/>
          </c:spPr>
          <c:marker>
            <c:symbol val="none"/>
          </c:marker>
          <c:val>
            <c:numRef>
              <c:f>Correlations!$AR$6:$AR$13</c:f>
              <c:numCache>
                <c:formatCode>General</c:formatCode>
                <c:ptCount val="8"/>
                <c:pt idx="0">
                  <c:v>0.68701095461658801</c:v>
                </c:pt>
                <c:pt idx="1">
                  <c:v>0.69319248826291002</c:v>
                </c:pt>
                <c:pt idx="2">
                  <c:v>0.71161971830985904</c:v>
                </c:pt>
                <c:pt idx="3">
                  <c:v>0.68603286384976503</c:v>
                </c:pt>
                <c:pt idx="4">
                  <c:v>0.64068857589984296</c:v>
                </c:pt>
                <c:pt idx="5">
                  <c:v>0.75242566510172004</c:v>
                </c:pt>
                <c:pt idx="6">
                  <c:v>0.757863849765257</c:v>
                </c:pt>
                <c:pt idx="7">
                  <c:v>0.71717527386541402</c:v>
                </c:pt>
              </c:numCache>
            </c:numRef>
          </c:val>
          <c:smooth val="0"/>
          <c:extLst>
            <c:ext xmlns:c16="http://schemas.microsoft.com/office/drawing/2014/chart" uri="{C3380CC4-5D6E-409C-BE32-E72D297353CC}">
              <c16:uniqueId val="{0000000C-AFFD-4995-A46C-D1E61D9C51E4}"/>
            </c:ext>
          </c:extLst>
        </c:ser>
        <c:ser>
          <c:idx val="7"/>
          <c:order val="7"/>
          <c:tx>
            <c:v>EOT (M=1000; μ*)</c:v>
          </c:tx>
          <c:spPr>
            <a:ln w="22225" cap="rnd">
              <a:solidFill>
                <a:schemeClr val="accent1"/>
              </a:solidFill>
              <a:prstDash val="dash"/>
              <a:round/>
            </a:ln>
            <a:effectLst/>
          </c:spPr>
          <c:marker>
            <c:symbol val="none"/>
          </c:marker>
          <c:val>
            <c:numRef>
              <c:f>Correlations!$AR$17:$AR$24</c:f>
              <c:numCache>
                <c:formatCode>General</c:formatCode>
                <c:ptCount val="8"/>
                <c:pt idx="0">
                  <c:v>0.68701095461658801</c:v>
                </c:pt>
                <c:pt idx="1">
                  <c:v>0.68826291079812196</c:v>
                </c:pt>
                <c:pt idx="2">
                  <c:v>0.69201877934272304</c:v>
                </c:pt>
                <c:pt idx="3">
                  <c:v>0.69014084507042195</c:v>
                </c:pt>
                <c:pt idx="4">
                  <c:v>0.69514866979655698</c:v>
                </c:pt>
                <c:pt idx="5">
                  <c:v>0.69076682316118898</c:v>
                </c:pt>
                <c:pt idx="6">
                  <c:v>0.68763693270735504</c:v>
                </c:pt>
                <c:pt idx="7">
                  <c:v>0.69139280125195601</c:v>
                </c:pt>
              </c:numCache>
            </c:numRef>
          </c:val>
          <c:smooth val="0"/>
          <c:extLst>
            <c:ext xmlns:c16="http://schemas.microsoft.com/office/drawing/2014/chart" uri="{C3380CC4-5D6E-409C-BE32-E72D297353CC}">
              <c16:uniqueId val="{0000000D-AFFD-4995-A46C-D1E61D9C51E4}"/>
            </c:ext>
          </c:extLst>
        </c:ser>
        <c:ser>
          <c:idx val="9"/>
          <c:order val="9"/>
          <c:tx>
            <c:v>'Full' Sob. wind. (χ)</c:v>
          </c:tx>
          <c:spPr>
            <a:ln w="22225" cap="rnd">
              <a:solidFill>
                <a:srgbClr val="92D050"/>
              </a:solidFill>
              <a:prstDash val="dash"/>
              <a:round/>
            </a:ln>
            <a:effectLst/>
          </c:spPr>
          <c:marker>
            <c:symbol val="none"/>
          </c:marker>
          <c:val>
            <c:numRef>
              <c:f>Correlations!$AL$6:$AL$13</c:f>
              <c:numCache>
                <c:formatCode>General</c:formatCode>
                <c:ptCount val="8"/>
                <c:pt idx="0">
                  <c:v>0.77621283255086004</c:v>
                </c:pt>
                <c:pt idx="1">
                  <c:v>0.84127543035993702</c:v>
                </c:pt>
                <c:pt idx="2">
                  <c:v>0.85942879499217495</c:v>
                </c:pt>
                <c:pt idx="3">
                  <c:v>0.90895931142410002</c:v>
                </c:pt>
                <c:pt idx="4">
                  <c:v>0.92120500782472603</c:v>
                </c:pt>
                <c:pt idx="5">
                  <c:v>0.91737089201877897</c:v>
                </c:pt>
                <c:pt idx="6">
                  <c:v>0.96181533646322304</c:v>
                </c:pt>
                <c:pt idx="7">
                  <c:v>0.98622848200312996</c:v>
                </c:pt>
              </c:numCache>
            </c:numRef>
          </c:val>
          <c:smooth val="0"/>
          <c:extLst xmlns:c15="http://schemas.microsoft.com/office/drawing/2012/chart">
            <c:ext xmlns:c16="http://schemas.microsoft.com/office/drawing/2014/chart" uri="{C3380CC4-5D6E-409C-BE32-E72D297353CC}">
              <c16:uniqueId val="{0000000E-AFFD-4995-A46C-D1E61D9C51E4}"/>
            </c:ext>
          </c:extLst>
        </c:ser>
        <c:ser>
          <c:idx val="11"/>
          <c:order val="11"/>
          <c:tx>
            <c:v>'Full' Sob. wind. (μ*)</c:v>
          </c:tx>
          <c:spPr>
            <a:ln w="22225" cap="rnd">
              <a:solidFill>
                <a:srgbClr val="00B050"/>
              </a:solidFill>
              <a:prstDash val="dash"/>
              <a:round/>
            </a:ln>
            <a:effectLst/>
          </c:spPr>
          <c:marker>
            <c:symbol val="none"/>
          </c:marker>
          <c:val>
            <c:numRef>
              <c:f>Correlations!$AL$17:$AL$24</c:f>
              <c:numCache>
                <c:formatCode>General</c:formatCode>
                <c:ptCount val="8"/>
                <c:pt idx="0">
                  <c:v>0.77621283255086004</c:v>
                </c:pt>
                <c:pt idx="1">
                  <c:v>0.81201095461658801</c:v>
                </c:pt>
                <c:pt idx="2">
                  <c:v>0.82085289514866899</c:v>
                </c:pt>
                <c:pt idx="3">
                  <c:v>0.81533646322378595</c:v>
                </c:pt>
                <c:pt idx="4">
                  <c:v>0.79530516431924803</c:v>
                </c:pt>
                <c:pt idx="5">
                  <c:v>0.79780907668231504</c:v>
                </c:pt>
                <c:pt idx="6">
                  <c:v>0.77715179968700998</c:v>
                </c:pt>
                <c:pt idx="7">
                  <c:v>0.74585289514866904</c:v>
                </c:pt>
              </c:numCache>
            </c:numRef>
          </c:val>
          <c:smooth val="0"/>
          <c:extLst xmlns:c15="http://schemas.microsoft.com/office/drawing/2012/chart">
            <c:ext xmlns:c16="http://schemas.microsoft.com/office/drawing/2014/chart" uri="{C3380CC4-5D6E-409C-BE32-E72D297353CC}">
              <c16:uniqueId val="{0000000F-AFFD-4995-A46C-D1E61D9C51E4}"/>
            </c:ext>
          </c:extLst>
        </c:ser>
        <c:ser>
          <c:idx val="13"/>
          <c:order val="13"/>
          <c:tx>
            <c:v>'Full' Rd rad. (χ)</c:v>
          </c:tx>
          <c:spPr>
            <a:ln w="22225" cap="rnd">
              <a:solidFill>
                <a:srgbClr val="BC14A8"/>
              </a:solidFill>
              <a:prstDash val="dash"/>
              <a:round/>
            </a:ln>
            <a:effectLst/>
          </c:spPr>
          <c:marker>
            <c:symbol val="none"/>
          </c:marker>
          <c:val>
            <c:numRef>
              <c:f>Correlations!$AP$6:$AP$13</c:f>
              <c:numCache>
                <c:formatCode>General</c:formatCode>
                <c:ptCount val="8"/>
                <c:pt idx="0">
                  <c:v>0.78591549295774599</c:v>
                </c:pt>
                <c:pt idx="1">
                  <c:v>0.88188575899843502</c:v>
                </c:pt>
                <c:pt idx="2">
                  <c:v>0.90845070422535201</c:v>
                </c:pt>
                <c:pt idx="3">
                  <c:v>0.96349765258215903</c:v>
                </c:pt>
                <c:pt idx="4">
                  <c:v>0.95383411580594701</c:v>
                </c:pt>
                <c:pt idx="5">
                  <c:v>0.96607981220657302</c:v>
                </c:pt>
                <c:pt idx="6">
                  <c:v>0.98270735524256603</c:v>
                </c:pt>
                <c:pt idx="7">
                  <c:v>0.98497652582159601</c:v>
                </c:pt>
              </c:numCache>
            </c:numRef>
          </c:val>
          <c:smooth val="0"/>
          <c:extLst>
            <c:ext xmlns:c16="http://schemas.microsoft.com/office/drawing/2014/chart" uri="{C3380CC4-5D6E-409C-BE32-E72D297353CC}">
              <c16:uniqueId val="{00000010-AFFD-4995-A46C-D1E61D9C51E4}"/>
            </c:ext>
          </c:extLst>
        </c:ser>
        <c:ser>
          <c:idx val="15"/>
          <c:order val="15"/>
          <c:tx>
            <c:v>'Full' Rd rad. (μ*)</c:v>
          </c:tx>
          <c:spPr>
            <a:ln w="22225" cap="rnd">
              <a:solidFill>
                <a:srgbClr val="7030A0"/>
              </a:solidFill>
              <a:prstDash val="dash"/>
              <a:round/>
            </a:ln>
            <a:effectLst/>
          </c:spPr>
          <c:marker>
            <c:symbol val="none"/>
          </c:marker>
          <c:val>
            <c:numRef>
              <c:f>Correlations!$AP$17:$AP$24</c:f>
              <c:numCache>
                <c:formatCode>General</c:formatCode>
                <c:ptCount val="8"/>
                <c:pt idx="0">
                  <c:v>0.78591549295774599</c:v>
                </c:pt>
                <c:pt idx="1">
                  <c:v>0.82292644757433397</c:v>
                </c:pt>
                <c:pt idx="2">
                  <c:v>0.82124413145539799</c:v>
                </c:pt>
                <c:pt idx="3">
                  <c:v>0.80093896713614998</c:v>
                </c:pt>
                <c:pt idx="4">
                  <c:v>0.76212832550860599</c:v>
                </c:pt>
                <c:pt idx="5">
                  <c:v>0.79780907668231504</c:v>
                </c:pt>
                <c:pt idx="6">
                  <c:v>0.76150234741783895</c:v>
                </c:pt>
                <c:pt idx="7">
                  <c:v>0.73521126760563305</c:v>
                </c:pt>
              </c:numCache>
            </c:numRef>
          </c:val>
          <c:smooth val="0"/>
          <c:extLst>
            <c:ext xmlns:c16="http://schemas.microsoft.com/office/drawing/2014/chart" uri="{C3380CC4-5D6E-409C-BE32-E72D297353CC}">
              <c16:uniqueId val="{00000011-AFFD-4995-A46C-D1E61D9C51E4}"/>
            </c:ext>
          </c:extLst>
        </c:ser>
        <c:ser>
          <c:idx val="17"/>
          <c:order val="17"/>
          <c:tx>
            <c:v>'Partial' Sob. rad. (χ)</c:v>
          </c:tx>
          <c:spPr>
            <a:ln w="22225" cap="rnd">
              <a:solidFill>
                <a:srgbClr val="FF0000"/>
              </a:solidFill>
              <a:prstDash val="dash"/>
              <a:round/>
            </a:ln>
            <a:effectLst/>
          </c:spPr>
          <c:marker>
            <c:symbol val="none"/>
          </c:marker>
          <c:val>
            <c:numRef>
              <c:f>Correlations!$AN$6:$AN$13</c:f>
              <c:numCache>
                <c:formatCode>General</c:formatCode>
                <c:ptCount val="8"/>
                <c:pt idx="0">
                  <c:v>0.68712832550860603</c:v>
                </c:pt>
                <c:pt idx="1">
                  <c:v>0.68701095461658801</c:v>
                </c:pt>
                <c:pt idx="2">
                  <c:v>0.69397496087636901</c:v>
                </c:pt>
                <c:pt idx="3">
                  <c:v>0.70438184663536696</c:v>
                </c:pt>
                <c:pt idx="4">
                  <c:v>0.75305164319248796</c:v>
                </c:pt>
                <c:pt idx="5">
                  <c:v>0.71631455399060995</c:v>
                </c:pt>
                <c:pt idx="6">
                  <c:v>0.68701095461658801</c:v>
                </c:pt>
                <c:pt idx="7">
                  <c:v>0.68701095461658801</c:v>
                </c:pt>
              </c:numCache>
            </c:numRef>
          </c:val>
          <c:smooth val="0"/>
          <c:extLst>
            <c:ext xmlns:c16="http://schemas.microsoft.com/office/drawing/2014/chart" uri="{C3380CC4-5D6E-409C-BE32-E72D297353CC}">
              <c16:uniqueId val="{00000012-AFFD-4995-A46C-D1E61D9C51E4}"/>
            </c:ext>
          </c:extLst>
        </c:ser>
        <c:ser>
          <c:idx val="19"/>
          <c:order val="19"/>
          <c:tx>
            <c:v>'Partial' Sob. rad. (μ*)</c:v>
          </c:tx>
          <c:spPr>
            <a:ln w="22225" cap="rnd">
              <a:solidFill>
                <a:srgbClr val="C00000"/>
              </a:solidFill>
              <a:prstDash val="dash"/>
              <a:round/>
            </a:ln>
            <a:effectLst/>
          </c:spPr>
          <c:marker>
            <c:symbol val="none"/>
          </c:marker>
          <c:val>
            <c:numRef>
              <c:f>Correlations!$AN$17:$AN$24</c:f>
              <c:numCache>
                <c:formatCode>General</c:formatCode>
                <c:ptCount val="8"/>
                <c:pt idx="0">
                  <c:v>0.68712832550860603</c:v>
                </c:pt>
                <c:pt idx="1">
                  <c:v>0.68701095461658801</c:v>
                </c:pt>
                <c:pt idx="2">
                  <c:v>0.69514866979655698</c:v>
                </c:pt>
                <c:pt idx="3">
                  <c:v>0.69640062597809005</c:v>
                </c:pt>
                <c:pt idx="4">
                  <c:v>0.69953051643192399</c:v>
                </c:pt>
                <c:pt idx="5">
                  <c:v>0.69076682316118898</c:v>
                </c:pt>
                <c:pt idx="6">
                  <c:v>0.68701095461658801</c:v>
                </c:pt>
                <c:pt idx="7">
                  <c:v>0.68701095461658801</c:v>
                </c:pt>
              </c:numCache>
            </c:numRef>
          </c:val>
          <c:smooth val="0"/>
          <c:extLst>
            <c:ext xmlns:c16="http://schemas.microsoft.com/office/drawing/2014/chart" uri="{C3380CC4-5D6E-409C-BE32-E72D297353CC}">
              <c16:uniqueId val="{00000013-AFFD-4995-A46C-D1E61D9C51E4}"/>
            </c:ext>
          </c:extLst>
        </c:ser>
        <c:dLbls>
          <c:showLegendKey val="0"/>
          <c:showVal val="0"/>
          <c:showCatName val="0"/>
          <c:showSerName val="0"/>
          <c:showPercent val="0"/>
          <c:showBubbleSize val="0"/>
        </c:dLbls>
        <c:marker val="1"/>
        <c:smooth val="0"/>
        <c:axId val="1252408975"/>
        <c:axId val="1252407727"/>
        <c:extLst/>
      </c:lineChart>
      <c:catAx>
        <c:axId val="692474176"/>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number</a:t>
                </a:r>
                <a:r>
                  <a:rPr lang="en-GB" sz="1400" baseline="0"/>
                  <a:t> of trajectories</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876510224"/>
        <c:crosses val="autoZero"/>
        <c:auto val="1"/>
        <c:lblAlgn val="ctr"/>
        <c:lblOffset val="100"/>
        <c:noMultiLvlLbl val="0"/>
      </c:catAx>
      <c:valAx>
        <c:axId val="876510224"/>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Kendall correlation </a:t>
                </a:r>
                <a:r>
                  <a:rPr lang="en-GB" sz="1400" baseline="0"/>
                  <a:t>(solid)</a:t>
                </a: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692474176"/>
        <c:crosses val="autoZero"/>
        <c:crossBetween val="between"/>
      </c:valAx>
      <c:valAx>
        <c:axId val="1252407727"/>
        <c:scaling>
          <c:orientation val="minMax"/>
          <c:max val="1"/>
          <c:min val="0"/>
        </c:scaling>
        <c:delete val="0"/>
        <c:axPos val="r"/>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Pearson</a:t>
                </a:r>
                <a:r>
                  <a:rPr lang="en-GB" sz="1400" baseline="0"/>
                  <a:t> correlation (dotted)</a:t>
                </a:r>
                <a:endParaRPr lang="en-GB" sz="1400"/>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52408975"/>
        <c:crosses val="max"/>
        <c:crossBetween val="between"/>
      </c:valAx>
      <c:catAx>
        <c:axId val="1252408975"/>
        <c:scaling>
          <c:orientation val="minMax"/>
        </c:scaling>
        <c:delete val="1"/>
        <c:axPos val="b"/>
        <c:numFmt formatCode="General" sourceLinked="1"/>
        <c:majorTickMark val="out"/>
        <c:minorTickMark val="none"/>
        <c:tickLblPos val="nextTo"/>
        <c:crossAx val="1252407727"/>
        <c:crosses val="autoZero"/>
        <c:auto val="1"/>
        <c:lblAlgn val="ctr"/>
        <c:lblOffset val="100"/>
        <c:noMultiLvlLbl val="0"/>
      </c:catAx>
      <c:spPr>
        <a:noFill/>
        <a:ln>
          <a:noFill/>
        </a:ln>
        <a:effectLst/>
      </c:spPr>
    </c:plotArea>
    <c:legend>
      <c:legendPos val="b"/>
      <c:layout>
        <c:manualLayout>
          <c:xMode val="edge"/>
          <c:yMode val="edge"/>
          <c:x val="3.3941885533819126E-2"/>
          <c:y val="0.67445751633986928"/>
          <c:w val="0.92913527768030346"/>
          <c:h val="0.3130915032679738"/>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78005542603264"/>
          <c:y val="4.4952450980392168E-2"/>
          <c:w val="0.76439889147934725"/>
          <c:h val="0.5313029411764707"/>
        </c:manualLayout>
      </c:layout>
      <c:lineChart>
        <c:grouping val="standard"/>
        <c:varyColors val="0"/>
        <c:ser>
          <c:idx val="0"/>
          <c:order val="0"/>
          <c:tx>
            <c:v>Sobol radial K (Xi-based)</c:v>
          </c:tx>
          <c:spPr>
            <a:ln w="22225" cap="rnd">
              <a:solidFill>
                <a:schemeClr val="accent2"/>
              </a:solidFill>
              <a:round/>
            </a:ln>
            <a:effectLst/>
          </c:spPr>
          <c:marker>
            <c:symbol val="none"/>
          </c:marker>
          <c:cat>
            <c:numRef>
              <c:f>Correlations!$U$17:$U$24</c:f>
              <c:numCache>
                <c:formatCode>General</c:formatCode>
                <c:ptCount val="8"/>
                <c:pt idx="0">
                  <c:v>2</c:v>
                </c:pt>
                <c:pt idx="1">
                  <c:v>4</c:v>
                </c:pt>
                <c:pt idx="2">
                  <c:v>6</c:v>
                </c:pt>
                <c:pt idx="3">
                  <c:v>10</c:v>
                </c:pt>
                <c:pt idx="4">
                  <c:v>15</c:v>
                </c:pt>
                <c:pt idx="5">
                  <c:v>25</c:v>
                </c:pt>
                <c:pt idx="6">
                  <c:v>40</c:v>
                </c:pt>
                <c:pt idx="7">
                  <c:v>100</c:v>
                </c:pt>
              </c:numCache>
            </c:numRef>
          </c:cat>
          <c:val>
            <c:numRef>
              <c:f>Correlations!$H$58:$H$65</c:f>
              <c:numCache>
                <c:formatCode>General</c:formatCode>
                <c:ptCount val="8"/>
                <c:pt idx="0">
                  <c:v>0.98507755102040795</c:v>
                </c:pt>
                <c:pt idx="1">
                  <c:v>0.99066122448979599</c:v>
                </c:pt>
                <c:pt idx="2">
                  <c:v>0.99255510204081598</c:v>
                </c:pt>
                <c:pt idx="3">
                  <c:v>0.99516734693877595</c:v>
                </c:pt>
                <c:pt idx="4">
                  <c:v>0.99595102040816297</c:v>
                </c:pt>
                <c:pt idx="5">
                  <c:v>0.99784489795918296</c:v>
                </c:pt>
                <c:pt idx="6">
                  <c:v>0.99957551020408097</c:v>
                </c:pt>
                <c:pt idx="7">
                  <c:v>0.99990204081632605</c:v>
                </c:pt>
              </c:numCache>
            </c:numRef>
          </c:val>
          <c:smooth val="0"/>
          <c:extLst>
            <c:ext xmlns:c16="http://schemas.microsoft.com/office/drawing/2014/chart" uri="{C3380CC4-5D6E-409C-BE32-E72D297353CC}">
              <c16:uniqueId val="{00000000-F5A4-4356-A03F-32613E43FFB5}"/>
            </c:ext>
          </c:extLst>
        </c:ser>
        <c:ser>
          <c:idx val="2"/>
          <c:order val="2"/>
          <c:tx>
            <c:v>Sobol radial K (Mu*-based)</c:v>
          </c:tx>
          <c:spPr>
            <a:ln w="22225" cap="rnd">
              <a:solidFill>
                <a:schemeClr val="accent4"/>
              </a:solidFill>
              <a:round/>
            </a:ln>
            <a:effectLst/>
          </c:spPr>
          <c:marker>
            <c:symbol val="none"/>
          </c:marker>
          <c:val>
            <c:numRef>
              <c:f>Correlations!$H$69:$H$76</c:f>
              <c:numCache>
                <c:formatCode>General</c:formatCode>
                <c:ptCount val="8"/>
                <c:pt idx="0">
                  <c:v>0.98507755102040795</c:v>
                </c:pt>
                <c:pt idx="1">
                  <c:v>0.98759183673469397</c:v>
                </c:pt>
                <c:pt idx="2">
                  <c:v>0.98788571428571403</c:v>
                </c:pt>
                <c:pt idx="3">
                  <c:v>0.98631836734693801</c:v>
                </c:pt>
                <c:pt idx="4">
                  <c:v>0.98677551020408105</c:v>
                </c:pt>
                <c:pt idx="5">
                  <c:v>0.98899591836734702</c:v>
                </c:pt>
                <c:pt idx="6">
                  <c:v>0.99053061224489702</c:v>
                </c:pt>
                <c:pt idx="7">
                  <c:v>0.99275102040816299</c:v>
                </c:pt>
              </c:numCache>
            </c:numRef>
          </c:val>
          <c:smooth val="0"/>
          <c:extLst>
            <c:ext xmlns:c16="http://schemas.microsoft.com/office/drawing/2014/chart" uri="{C3380CC4-5D6E-409C-BE32-E72D297353CC}">
              <c16:uniqueId val="{00000001-F5A4-4356-A03F-32613E43FFB5}"/>
            </c:ext>
          </c:extLst>
        </c:ser>
        <c:ser>
          <c:idx val="8"/>
          <c:order val="8"/>
          <c:tx>
            <c:v>Sobol winding K (Xi-based)</c:v>
          </c:tx>
          <c:spPr>
            <a:ln w="22225" cap="rnd">
              <a:solidFill>
                <a:srgbClr val="92D050"/>
              </a:solidFill>
              <a:round/>
            </a:ln>
            <a:effectLst/>
          </c:spPr>
          <c:marker>
            <c:symbol val="none"/>
          </c:marker>
          <c:val>
            <c:numRef>
              <c:f>Correlations!$J$58:$J$65</c:f>
              <c:numCache>
                <c:formatCode>General</c:formatCode>
                <c:ptCount val="8"/>
                <c:pt idx="0">
                  <c:v>0.98582857142857105</c:v>
                </c:pt>
                <c:pt idx="1">
                  <c:v>0.98981224489795905</c:v>
                </c:pt>
                <c:pt idx="2">
                  <c:v>0.99180408163265299</c:v>
                </c:pt>
                <c:pt idx="3">
                  <c:v>0.99529795918367403</c:v>
                </c:pt>
                <c:pt idx="4">
                  <c:v>0.99614693877550997</c:v>
                </c:pt>
                <c:pt idx="5">
                  <c:v>0.99751836734693899</c:v>
                </c:pt>
                <c:pt idx="6">
                  <c:v>0.99915102040816295</c:v>
                </c:pt>
                <c:pt idx="7">
                  <c:v>0.99993469387755096</c:v>
                </c:pt>
              </c:numCache>
            </c:numRef>
          </c:val>
          <c:smooth val="0"/>
          <c:extLst xmlns:c15="http://schemas.microsoft.com/office/drawing/2012/chart">
            <c:ext xmlns:c16="http://schemas.microsoft.com/office/drawing/2014/chart" uri="{C3380CC4-5D6E-409C-BE32-E72D297353CC}">
              <c16:uniqueId val="{00000002-F5A4-4356-A03F-32613E43FFB5}"/>
            </c:ext>
          </c:extLst>
        </c:ser>
        <c:ser>
          <c:idx val="10"/>
          <c:order val="10"/>
          <c:tx>
            <c:v>Sobol winding K (Mu*-based)</c:v>
          </c:tx>
          <c:spPr>
            <a:ln w="22225" cap="rnd">
              <a:solidFill>
                <a:srgbClr val="00B050"/>
              </a:solidFill>
              <a:round/>
            </a:ln>
            <a:effectLst/>
          </c:spPr>
          <c:marker>
            <c:symbol val="none"/>
          </c:marker>
          <c:val>
            <c:numRef>
              <c:f>Correlations!$J$69:$J$76</c:f>
              <c:numCache>
                <c:formatCode>General</c:formatCode>
                <c:ptCount val="8"/>
                <c:pt idx="0">
                  <c:v>0.99605762271313303</c:v>
                </c:pt>
                <c:pt idx="1">
                  <c:v>0.98752653061224505</c:v>
                </c:pt>
                <c:pt idx="2">
                  <c:v>0.98824489795918302</c:v>
                </c:pt>
                <c:pt idx="3">
                  <c:v>0.989159183673469</c:v>
                </c:pt>
                <c:pt idx="4">
                  <c:v>0.98902857142857104</c:v>
                </c:pt>
                <c:pt idx="5">
                  <c:v>0.98788571428571403</c:v>
                </c:pt>
                <c:pt idx="6">
                  <c:v>0.99013877551020402</c:v>
                </c:pt>
                <c:pt idx="7">
                  <c:v>0.99173877551020395</c:v>
                </c:pt>
              </c:numCache>
            </c:numRef>
          </c:val>
          <c:smooth val="0"/>
          <c:extLst xmlns:c15="http://schemas.microsoft.com/office/drawing/2012/chart">
            <c:ext xmlns:c16="http://schemas.microsoft.com/office/drawing/2014/chart" uri="{C3380CC4-5D6E-409C-BE32-E72D297353CC}">
              <c16:uniqueId val="{00000003-F5A4-4356-A03F-32613E43FFB5}"/>
            </c:ext>
          </c:extLst>
        </c:ser>
        <c:ser>
          <c:idx val="12"/>
          <c:order val="12"/>
          <c:tx>
            <c:v>Rd radial K (Xi-based)</c:v>
          </c:tx>
          <c:spPr>
            <a:ln w="22225" cap="rnd">
              <a:solidFill>
                <a:srgbClr val="BC14A8"/>
              </a:solidFill>
              <a:round/>
            </a:ln>
            <a:effectLst/>
          </c:spPr>
          <c:marker>
            <c:symbol val="none"/>
          </c:marker>
          <c:val>
            <c:numRef>
              <c:f>Correlations!$N$58:$N$65</c:f>
              <c:numCache>
                <c:formatCode>General</c:formatCode>
                <c:ptCount val="8"/>
                <c:pt idx="0">
                  <c:v>0.98406530612244902</c:v>
                </c:pt>
                <c:pt idx="1">
                  <c:v>0.98680816326530596</c:v>
                </c:pt>
                <c:pt idx="2">
                  <c:v>0.98991020408163199</c:v>
                </c:pt>
                <c:pt idx="3">
                  <c:v>0.99324081632653005</c:v>
                </c:pt>
                <c:pt idx="4">
                  <c:v>0.99431836734693901</c:v>
                </c:pt>
                <c:pt idx="5">
                  <c:v>0.99715918367346901</c:v>
                </c:pt>
                <c:pt idx="6">
                  <c:v>0.99915102040816295</c:v>
                </c:pt>
                <c:pt idx="7">
                  <c:v>0.99990204081632605</c:v>
                </c:pt>
              </c:numCache>
            </c:numRef>
          </c:val>
          <c:smooth val="0"/>
          <c:extLst>
            <c:ext xmlns:c16="http://schemas.microsoft.com/office/drawing/2014/chart" uri="{C3380CC4-5D6E-409C-BE32-E72D297353CC}">
              <c16:uniqueId val="{00000004-F5A4-4356-A03F-32613E43FFB5}"/>
            </c:ext>
          </c:extLst>
        </c:ser>
        <c:ser>
          <c:idx val="14"/>
          <c:order val="14"/>
          <c:tx>
            <c:v>Rd radial K (Mu*-based) </c:v>
          </c:tx>
          <c:spPr>
            <a:ln w="22225" cap="rnd">
              <a:solidFill>
                <a:srgbClr val="7030A0"/>
              </a:solidFill>
              <a:round/>
            </a:ln>
            <a:effectLst/>
          </c:spPr>
          <c:marker>
            <c:symbol val="none"/>
          </c:marker>
          <c:val>
            <c:numRef>
              <c:f>Correlations!$N$69:$N$76</c:f>
              <c:numCache>
                <c:formatCode>General</c:formatCode>
                <c:ptCount val="8"/>
                <c:pt idx="0">
                  <c:v>0.98406530612244902</c:v>
                </c:pt>
                <c:pt idx="1">
                  <c:v>0.98390204081632604</c:v>
                </c:pt>
                <c:pt idx="2">
                  <c:v>0.98586122448979596</c:v>
                </c:pt>
                <c:pt idx="3">
                  <c:v>0.98791836734693805</c:v>
                </c:pt>
                <c:pt idx="4">
                  <c:v>0.98902857142857104</c:v>
                </c:pt>
                <c:pt idx="5">
                  <c:v>0.99004081632652996</c:v>
                </c:pt>
                <c:pt idx="6">
                  <c:v>0.99039999999999995</c:v>
                </c:pt>
                <c:pt idx="7">
                  <c:v>0.99304489795918405</c:v>
                </c:pt>
              </c:numCache>
            </c:numRef>
          </c:val>
          <c:smooth val="0"/>
          <c:extLst>
            <c:ext xmlns:c16="http://schemas.microsoft.com/office/drawing/2014/chart" uri="{C3380CC4-5D6E-409C-BE32-E72D297353CC}">
              <c16:uniqueId val="{00000005-F5A4-4356-A03F-32613E43FFB5}"/>
            </c:ext>
          </c:extLst>
        </c:ser>
        <c:ser>
          <c:idx val="16"/>
          <c:order val="16"/>
          <c:tx>
            <c:v>Sobol rad base K (Xi-based)</c:v>
          </c:tx>
          <c:spPr>
            <a:ln w="22225" cap="rnd">
              <a:solidFill>
                <a:srgbClr val="FF0000"/>
              </a:solidFill>
              <a:prstDash val="solid"/>
              <a:round/>
            </a:ln>
            <a:effectLst/>
          </c:spPr>
          <c:marker>
            <c:symbol val="none"/>
          </c:marker>
          <c:val>
            <c:numRef>
              <c:f>Correlations!$L$58:$L$65</c:f>
              <c:numCache>
                <c:formatCode>General</c:formatCode>
                <c:ptCount val="8"/>
                <c:pt idx="0">
                  <c:v>0.99568979591836704</c:v>
                </c:pt>
                <c:pt idx="1">
                  <c:v>0.99823673469387697</c:v>
                </c:pt>
                <c:pt idx="2">
                  <c:v>0.99742040816326505</c:v>
                </c:pt>
                <c:pt idx="3">
                  <c:v>0.99964081632653001</c:v>
                </c:pt>
                <c:pt idx="4">
                  <c:v>0.99996734693877498</c:v>
                </c:pt>
                <c:pt idx="5">
                  <c:v>1</c:v>
                </c:pt>
                <c:pt idx="6">
                  <c:v>1</c:v>
                </c:pt>
                <c:pt idx="7">
                  <c:v>1</c:v>
                </c:pt>
              </c:numCache>
            </c:numRef>
          </c:val>
          <c:smooth val="0"/>
          <c:extLst>
            <c:ext xmlns:c16="http://schemas.microsoft.com/office/drawing/2014/chart" uri="{C3380CC4-5D6E-409C-BE32-E72D297353CC}">
              <c16:uniqueId val="{00000006-F5A4-4356-A03F-32613E43FFB5}"/>
            </c:ext>
          </c:extLst>
        </c:ser>
        <c:ser>
          <c:idx val="18"/>
          <c:order val="18"/>
          <c:tx>
            <c:v>Sobol rad base K (Mu*-based)</c:v>
          </c:tx>
          <c:spPr>
            <a:ln w="22225" cap="rnd">
              <a:solidFill>
                <a:srgbClr val="C00000"/>
              </a:solidFill>
              <a:round/>
            </a:ln>
            <a:effectLst/>
          </c:spPr>
          <c:marker>
            <c:symbol val="none"/>
          </c:marker>
          <c:val>
            <c:numRef>
              <c:f>Correlations!$L$69:$L$76</c:f>
              <c:numCache>
                <c:formatCode>General</c:formatCode>
                <c:ptCount val="8"/>
                <c:pt idx="0">
                  <c:v>0.99572244897959195</c:v>
                </c:pt>
                <c:pt idx="1">
                  <c:v>0.99588571428571404</c:v>
                </c:pt>
                <c:pt idx="2">
                  <c:v>0.99572244897959195</c:v>
                </c:pt>
                <c:pt idx="3">
                  <c:v>0.99533061224489805</c:v>
                </c:pt>
                <c:pt idx="4">
                  <c:v>0.99529795918367303</c:v>
                </c:pt>
                <c:pt idx="5">
                  <c:v>0.99399183673469405</c:v>
                </c:pt>
                <c:pt idx="6">
                  <c:v>0.99418775510204105</c:v>
                </c:pt>
                <c:pt idx="7">
                  <c:v>0.99317551020408101</c:v>
                </c:pt>
              </c:numCache>
            </c:numRef>
          </c:val>
          <c:smooth val="0"/>
          <c:extLst>
            <c:ext xmlns:c16="http://schemas.microsoft.com/office/drawing/2014/chart" uri="{C3380CC4-5D6E-409C-BE32-E72D297353CC}">
              <c16:uniqueId val="{00000007-F5A4-4356-A03F-32613E43FFB5}"/>
            </c:ext>
          </c:extLst>
        </c:ser>
        <c:dLbls>
          <c:showLegendKey val="0"/>
          <c:showVal val="0"/>
          <c:showCatName val="0"/>
          <c:showSerName val="0"/>
          <c:showPercent val="0"/>
          <c:showBubbleSize val="0"/>
        </c:dLbls>
        <c:marker val="1"/>
        <c:smooth val="0"/>
        <c:axId val="692474176"/>
        <c:axId val="876510224"/>
        <c:extLst>
          <c:ext xmlns:c15="http://schemas.microsoft.com/office/drawing/2012/chart" uri="{02D57815-91ED-43cb-92C2-25804820EDAC}">
            <c15:filteredLineSeries>
              <c15:ser>
                <c:idx val="4"/>
                <c:order val="4"/>
                <c:tx>
                  <c:v>OT Khare K (Xi-based)</c:v>
                </c:tx>
                <c:spPr>
                  <a:ln w="28575" cap="rnd">
                    <a:solidFill>
                      <a:schemeClr val="accent5"/>
                    </a:solidFill>
                    <a:round/>
                  </a:ln>
                  <a:effectLst/>
                </c:spPr>
                <c:marker>
                  <c:symbol val="none"/>
                </c:marker>
                <c:val>
                  <c:numRef>
                    <c:extLst>
                      <c:ext uri="{02D57815-91ED-43cb-92C2-25804820EDAC}">
                        <c15:formulaRef>
                          <c15:sqref>Correlations!$P$58:$P$65</c15:sqref>
                        </c15:formulaRef>
                      </c:ext>
                    </c:extLst>
                    <c:numCache>
                      <c:formatCode>General</c:formatCode>
                      <c:ptCount val="8"/>
                    </c:numCache>
                  </c:numRef>
                </c:val>
                <c:smooth val="0"/>
                <c:extLst>
                  <c:ext xmlns:c16="http://schemas.microsoft.com/office/drawing/2014/chart" uri="{C3380CC4-5D6E-409C-BE32-E72D297353CC}">
                    <c16:uniqueId val="{00000010-F5A4-4356-A03F-32613E43FFB5}"/>
                  </c:ext>
                </c:extLst>
              </c15:ser>
            </c15:filteredLineSeries>
            <c15:filteredLineSeries>
              <c15:ser>
                <c:idx val="6"/>
                <c:order val="6"/>
                <c:tx>
                  <c:v>OT Khare K (Mu*-based)</c:v>
                </c:tx>
                <c:spPr>
                  <a:ln w="28575" cap="rnd">
                    <a:solidFill>
                      <a:schemeClr val="accent1">
                        <a:lumMod val="60000"/>
                      </a:schemeClr>
                    </a:solidFill>
                    <a:round/>
                  </a:ln>
                  <a:effectLst/>
                </c:spPr>
                <c:marker>
                  <c:symbol val="none"/>
                </c:marker>
                <c:val>
                  <c:numRef>
                    <c:extLst xmlns:c15="http://schemas.microsoft.com/office/drawing/2012/chart">
                      <c:ext xmlns:c15="http://schemas.microsoft.com/office/drawing/2012/chart" uri="{02D57815-91ED-43cb-92C2-25804820EDAC}">
                        <c15:formulaRef>
                          <c15:sqref>Correlations!$P$69:$P$76</c15:sqref>
                        </c15:formulaRef>
                      </c:ext>
                    </c:extLst>
                    <c:numCache>
                      <c:formatCode>General</c:formatCode>
                      <c:ptCount val="8"/>
                    </c:numCache>
                  </c:numRef>
                </c:val>
                <c:smooth val="0"/>
                <c:extLst xmlns:c15="http://schemas.microsoft.com/office/drawing/2012/chart">
                  <c:ext xmlns:c16="http://schemas.microsoft.com/office/drawing/2014/chart" uri="{C3380CC4-5D6E-409C-BE32-E72D297353CC}">
                    <c16:uniqueId val="{00000011-F5A4-4356-A03F-32613E43FFB5}"/>
                  </c:ext>
                </c:extLst>
              </c15:ser>
            </c15:filteredLineSeries>
          </c:ext>
        </c:extLst>
      </c:lineChart>
      <c:lineChart>
        <c:grouping val="standard"/>
        <c:varyColors val="0"/>
        <c:ser>
          <c:idx val="1"/>
          <c:order val="1"/>
          <c:tx>
            <c:v>Sobol radial P (Xi-based)</c:v>
          </c:tx>
          <c:spPr>
            <a:ln w="22225" cap="rnd">
              <a:solidFill>
                <a:schemeClr val="accent2"/>
              </a:solidFill>
              <a:prstDash val="dash"/>
              <a:round/>
            </a:ln>
            <a:effectLst/>
          </c:spPr>
          <c:marker>
            <c:symbol val="none"/>
          </c:marker>
          <c:cat>
            <c:numRef>
              <c:f>Correlations!$U$17:$U$24</c:f>
              <c:numCache>
                <c:formatCode>General</c:formatCode>
                <c:ptCount val="8"/>
                <c:pt idx="0">
                  <c:v>2</c:v>
                </c:pt>
                <c:pt idx="1">
                  <c:v>4</c:v>
                </c:pt>
                <c:pt idx="2">
                  <c:v>6</c:v>
                </c:pt>
                <c:pt idx="3">
                  <c:v>10</c:v>
                </c:pt>
                <c:pt idx="4">
                  <c:v>15</c:v>
                </c:pt>
                <c:pt idx="5">
                  <c:v>25</c:v>
                </c:pt>
                <c:pt idx="6">
                  <c:v>40</c:v>
                </c:pt>
                <c:pt idx="7">
                  <c:v>100</c:v>
                </c:pt>
              </c:numCache>
            </c:numRef>
          </c:cat>
          <c:val>
            <c:numRef>
              <c:f>Correlations!$I$58:$I$65</c:f>
              <c:numCache>
                <c:formatCode>General</c:formatCode>
                <c:ptCount val="8"/>
                <c:pt idx="0">
                  <c:v>0.99492112936232002</c:v>
                </c:pt>
                <c:pt idx="1">
                  <c:v>0.99842101124931404</c:v>
                </c:pt>
                <c:pt idx="2">
                  <c:v>0.99915565559993202</c:v>
                </c:pt>
                <c:pt idx="3">
                  <c:v>0.99962886308465704</c:v>
                </c:pt>
                <c:pt idx="4">
                  <c:v>0.99976832537954297</c:v>
                </c:pt>
                <c:pt idx="5">
                  <c:v>0.99990267437768998</c:v>
                </c:pt>
                <c:pt idx="6">
                  <c:v>0.99998360658382901</c:v>
                </c:pt>
                <c:pt idx="7">
                  <c:v>0.99999859540383096</c:v>
                </c:pt>
              </c:numCache>
            </c:numRef>
          </c:val>
          <c:smooth val="0"/>
          <c:extLst>
            <c:ext xmlns:c16="http://schemas.microsoft.com/office/drawing/2014/chart" uri="{C3380CC4-5D6E-409C-BE32-E72D297353CC}">
              <c16:uniqueId val="{00000008-F5A4-4356-A03F-32613E43FFB5}"/>
            </c:ext>
          </c:extLst>
        </c:ser>
        <c:ser>
          <c:idx val="3"/>
          <c:order val="3"/>
          <c:tx>
            <c:v>Sobol radial P (Mu*-based)</c:v>
          </c:tx>
          <c:spPr>
            <a:ln w="22225" cap="rnd">
              <a:solidFill>
                <a:schemeClr val="accent4"/>
              </a:solidFill>
              <a:prstDash val="dash"/>
              <a:round/>
            </a:ln>
            <a:effectLst/>
          </c:spPr>
          <c:marker>
            <c:symbol val="none"/>
          </c:marker>
          <c:val>
            <c:numRef>
              <c:f>Correlations!$I$69:$I$76</c:f>
              <c:numCache>
                <c:formatCode>General</c:formatCode>
                <c:ptCount val="8"/>
                <c:pt idx="0">
                  <c:v>0.99492112936232002</c:v>
                </c:pt>
                <c:pt idx="1">
                  <c:v>0.99898490833668996</c:v>
                </c:pt>
                <c:pt idx="2">
                  <c:v>0.99898360836909095</c:v>
                </c:pt>
                <c:pt idx="3">
                  <c:v>0.99936227480124695</c:v>
                </c:pt>
                <c:pt idx="4">
                  <c:v>0.99947637849070003</c:v>
                </c:pt>
                <c:pt idx="5">
                  <c:v>0.99967722810091397</c:v>
                </c:pt>
                <c:pt idx="6">
                  <c:v>0.99977293880469598</c:v>
                </c:pt>
                <c:pt idx="7">
                  <c:v>0.99988109886258603</c:v>
                </c:pt>
              </c:numCache>
            </c:numRef>
          </c:val>
          <c:smooth val="0"/>
          <c:extLst>
            <c:ext xmlns:c16="http://schemas.microsoft.com/office/drawing/2014/chart" uri="{C3380CC4-5D6E-409C-BE32-E72D297353CC}">
              <c16:uniqueId val="{00000009-F5A4-4356-A03F-32613E43FFB5}"/>
            </c:ext>
          </c:extLst>
        </c:ser>
        <c:ser>
          <c:idx val="5"/>
          <c:order val="5"/>
          <c:tx>
            <c:v>OT Khare P (Xi-based)</c:v>
          </c:tx>
          <c:spPr>
            <a:ln w="28575" cap="rnd">
              <a:solidFill>
                <a:schemeClr val="accent6"/>
              </a:solidFill>
              <a:round/>
            </a:ln>
            <a:effectLst/>
          </c:spPr>
          <c:marker>
            <c:symbol val="none"/>
          </c:marker>
          <c:val>
            <c:numRef>
              <c:f>Correlations!$Q$58:$Q$65</c:f>
              <c:numCache>
                <c:formatCode>General</c:formatCode>
                <c:ptCount val="8"/>
              </c:numCache>
            </c:numRef>
          </c:val>
          <c:smooth val="0"/>
          <c:extLst>
            <c:ext xmlns:c16="http://schemas.microsoft.com/office/drawing/2014/chart" uri="{C3380CC4-5D6E-409C-BE32-E72D297353CC}">
              <c16:uniqueId val="{0000000A-F5A4-4356-A03F-32613E43FFB5}"/>
            </c:ext>
          </c:extLst>
        </c:ser>
        <c:ser>
          <c:idx val="11"/>
          <c:order val="11"/>
          <c:tx>
            <c:v>Sobol winding P (Mu*-based)</c:v>
          </c:tx>
          <c:spPr>
            <a:ln w="22225" cap="rnd">
              <a:solidFill>
                <a:srgbClr val="00B050"/>
              </a:solidFill>
              <a:prstDash val="dash"/>
              <a:round/>
            </a:ln>
            <a:effectLst/>
          </c:spPr>
          <c:marker>
            <c:symbol val="none"/>
          </c:marker>
          <c:val>
            <c:numRef>
              <c:f>Correlations!$K$69:$K$76</c:f>
              <c:numCache>
                <c:formatCode>General</c:formatCode>
                <c:ptCount val="8"/>
                <c:pt idx="0">
                  <c:v>0.99605762271313303</c:v>
                </c:pt>
                <c:pt idx="1">
                  <c:v>0.99853782582436501</c:v>
                </c:pt>
                <c:pt idx="2">
                  <c:v>0.99902406372682795</c:v>
                </c:pt>
                <c:pt idx="3">
                  <c:v>0.99947429986550695</c:v>
                </c:pt>
                <c:pt idx="4">
                  <c:v>0.99960935591852995</c:v>
                </c:pt>
                <c:pt idx="5">
                  <c:v>0.99965283787164405</c:v>
                </c:pt>
                <c:pt idx="6">
                  <c:v>0.99978844446439796</c:v>
                </c:pt>
                <c:pt idx="7">
                  <c:v>0.99986717099869904</c:v>
                </c:pt>
              </c:numCache>
            </c:numRef>
          </c:val>
          <c:smooth val="0"/>
          <c:extLst xmlns:c15="http://schemas.microsoft.com/office/drawing/2012/chart">
            <c:ext xmlns:c16="http://schemas.microsoft.com/office/drawing/2014/chart" uri="{C3380CC4-5D6E-409C-BE32-E72D297353CC}">
              <c16:uniqueId val="{0000000B-F5A4-4356-A03F-32613E43FFB5}"/>
            </c:ext>
          </c:extLst>
        </c:ser>
        <c:ser>
          <c:idx val="13"/>
          <c:order val="13"/>
          <c:tx>
            <c:v>Rd radial P (Xi-based)</c:v>
          </c:tx>
          <c:spPr>
            <a:ln w="22225" cap="rnd">
              <a:solidFill>
                <a:srgbClr val="BC14A8"/>
              </a:solidFill>
              <a:prstDash val="dash"/>
              <a:round/>
            </a:ln>
            <a:effectLst/>
          </c:spPr>
          <c:marker>
            <c:symbol val="none"/>
          </c:marker>
          <c:val>
            <c:numRef>
              <c:f>Correlations!$O$58:$O$65</c:f>
              <c:numCache>
                <c:formatCode>General</c:formatCode>
                <c:ptCount val="8"/>
                <c:pt idx="0">
                  <c:v>0.99391795637417202</c:v>
                </c:pt>
                <c:pt idx="1">
                  <c:v>0.99335577793986995</c:v>
                </c:pt>
                <c:pt idx="2">
                  <c:v>0.99300748684871998</c:v>
                </c:pt>
                <c:pt idx="3">
                  <c:v>0.99186433694431597</c:v>
                </c:pt>
                <c:pt idx="4">
                  <c:v>0.99335484926237105</c:v>
                </c:pt>
                <c:pt idx="5">
                  <c:v>0.99984186124430297</c:v>
                </c:pt>
                <c:pt idx="6">
                  <c:v>0.99988675111405101</c:v>
                </c:pt>
                <c:pt idx="7">
                  <c:v>0.99999779071543105</c:v>
                </c:pt>
              </c:numCache>
            </c:numRef>
          </c:val>
          <c:smooth val="0"/>
          <c:extLst>
            <c:ext xmlns:c16="http://schemas.microsoft.com/office/drawing/2014/chart" uri="{C3380CC4-5D6E-409C-BE32-E72D297353CC}">
              <c16:uniqueId val="{0000000C-F5A4-4356-A03F-32613E43FFB5}"/>
            </c:ext>
          </c:extLst>
        </c:ser>
        <c:ser>
          <c:idx val="15"/>
          <c:order val="15"/>
          <c:tx>
            <c:v>Rd radial P (Mu*-based)</c:v>
          </c:tx>
          <c:spPr>
            <a:ln w="22225" cap="rnd">
              <a:solidFill>
                <a:srgbClr val="7030A0"/>
              </a:solidFill>
              <a:prstDash val="dash"/>
              <a:round/>
            </a:ln>
            <a:effectLst/>
          </c:spPr>
          <c:marker>
            <c:symbol val="none"/>
          </c:marker>
          <c:val>
            <c:numRef>
              <c:f>Correlations!$O$69:$O$76</c:f>
              <c:numCache>
                <c:formatCode>General</c:formatCode>
                <c:ptCount val="8"/>
                <c:pt idx="0">
                  <c:v>0.99391795637417202</c:v>
                </c:pt>
                <c:pt idx="1">
                  <c:v>0.993279245324871</c:v>
                </c:pt>
                <c:pt idx="2">
                  <c:v>0.99373924789024504</c:v>
                </c:pt>
                <c:pt idx="3">
                  <c:v>0.99506926919196304</c:v>
                </c:pt>
                <c:pt idx="4">
                  <c:v>0.99685311421712097</c:v>
                </c:pt>
                <c:pt idx="5">
                  <c:v>0.99977109985024104</c:v>
                </c:pt>
                <c:pt idx="6">
                  <c:v>0.99978133843416195</c:v>
                </c:pt>
                <c:pt idx="7">
                  <c:v>0.99988564966671301</c:v>
                </c:pt>
              </c:numCache>
            </c:numRef>
          </c:val>
          <c:smooth val="0"/>
          <c:extLst>
            <c:ext xmlns:c16="http://schemas.microsoft.com/office/drawing/2014/chart" uri="{C3380CC4-5D6E-409C-BE32-E72D297353CC}">
              <c16:uniqueId val="{0000000D-F5A4-4356-A03F-32613E43FFB5}"/>
            </c:ext>
          </c:extLst>
        </c:ser>
        <c:ser>
          <c:idx val="17"/>
          <c:order val="17"/>
          <c:tx>
            <c:v>Sobol rad base P (Xi-based)</c:v>
          </c:tx>
          <c:spPr>
            <a:ln w="22225" cap="rnd">
              <a:solidFill>
                <a:srgbClr val="FF0000"/>
              </a:solidFill>
              <a:prstDash val="dash"/>
              <a:round/>
            </a:ln>
            <a:effectLst/>
          </c:spPr>
          <c:marker>
            <c:symbol val="none"/>
          </c:marker>
          <c:val>
            <c:numRef>
              <c:f>Correlations!$M$58:$M$65</c:f>
              <c:numCache>
                <c:formatCode>General</c:formatCode>
                <c:ptCount val="8"/>
                <c:pt idx="0">
                  <c:v>0.99242672607455096</c:v>
                </c:pt>
                <c:pt idx="1">
                  <c:v>0.99829331067785398</c:v>
                </c:pt>
                <c:pt idx="2">
                  <c:v>0.998806983273688</c:v>
                </c:pt>
                <c:pt idx="3">
                  <c:v>0.99943847134561004</c:v>
                </c:pt>
                <c:pt idx="4">
                  <c:v>0.99995116080414104</c:v>
                </c:pt>
                <c:pt idx="5">
                  <c:v>1</c:v>
                </c:pt>
                <c:pt idx="6">
                  <c:v>1</c:v>
                </c:pt>
                <c:pt idx="7">
                  <c:v>1</c:v>
                </c:pt>
              </c:numCache>
            </c:numRef>
          </c:val>
          <c:smooth val="0"/>
          <c:extLst>
            <c:ext xmlns:c16="http://schemas.microsoft.com/office/drawing/2014/chart" uri="{C3380CC4-5D6E-409C-BE32-E72D297353CC}">
              <c16:uniqueId val="{0000000E-F5A4-4356-A03F-32613E43FFB5}"/>
            </c:ext>
          </c:extLst>
        </c:ser>
        <c:ser>
          <c:idx val="19"/>
          <c:order val="19"/>
          <c:tx>
            <c:v>Sobol rad base P (Mu*-based)</c:v>
          </c:tx>
          <c:spPr>
            <a:ln w="22225" cap="rnd">
              <a:solidFill>
                <a:srgbClr val="C00000"/>
              </a:solidFill>
              <a:prstDash val="dash"/>
              <a:round/>
            </a:ln>
            <a:effectLst/>
          </c:spPr>
          <c:marker>
            <c:symbol val="none"/>
          </c:marker>
          <c:val>
            <c:numRef>
              <c:f>Correlations!$M$69:$M$76</c:f>
              <c:numCache>
                <c:formatCode>General</c:formatCode>
                <c:ptCount val="8"/>
                <c:pt idx="0">
                  <c:v>0.99286627883728196</c:v>
                </c:pt>
                <c:pt idx="1">
                  <c:v>0.99708769200459102</c:v>
                </c:pt>
                <c:pt idx="2">
                  <c:v>0.99682557538125205</c:v>
                </c:pt>
                <c:pt idx="3">
                  <c:v>0.99801838936871801</c:v>
                </c:pt>
                <c:pt idx="4">
                  <c:v>0.99872250994939205</c:v>
                </c:pt>
                <c:pt idx="5">
                  <c:v>0.99874093987609103</c:v>
                </c:pt>
                <c:pt idx="6">
                  <c:v>0.99919377799179598</c:v>
                </c:pt>
                <c:pt idx="7">
                  <c:v>0.99936230519660196</c:v>
                </c:pt>
              </c:numCache>
            </c:numRef>
          </c:val>
          <c:smooth val="0"/>
          <c:extLst>
            <c:ext xmlns:c16="http://schemas.microsoft.com/office/drawing/2014/chart" uri="{C3380CC4-5D6E-409C-BE32-E72D297353CC}">
              <c16:uniqueId val="{0000000F-F5A4-4356-A03F-32613E43FFB5}"/>
            </c:ext>
          </c:extLst>
        </c:ser>
        <c:dLbls>
          <c:showLegendKey val="0"/>
          <c:showVal val="0"/>
          <c:showCatName val="0"/>
          <c:showSerName val="0"/>
          <c:showPercent val="0"/>
          <c:showBubbleSize val="0"/>
        </c:dLbls>
        <c:marker val="1"/>
        <c:smooth val="0"/>
        <c:axId val="1252408975"/>
        <c:axId val="1252407727"/>
        <c:extLst>
          <c:ext xmlns:c15="http://schemas.microsoft.com/office/drawing/2012/chart" uri="{02D57815-91ED-43cb-92C2-25804820EDAC}">
            <c15:filteredLineSeries>
              <c15:ser>
                <c:idx val="7"/>
                <c:order val="7"/>
                <c:tx>
                  <c:v>OT Khare P (Mu*-based)</c:v>
                </c:tx>
                <c:spPr>
                  <a:ln w="28575" cap="rnd">
                    <a:solidFill>
                      <a:schemeClr val="accent2">
                        <a:lumMod val="60000"/>
                      </a:schemeClr>
                    </a:solidFill>
                    <a:round/>
                  </a:ln>
                  <a:effectLst/>
                </c:spPr>
                <c:marker>
                  <c:symbol val="none"/>
                </c:marker>
                <c:val>
                  <c:numRef>
                    <c:extLst>
                      <c:ext uri="{02D57815-91ED-43cb-92C2-25804820EDAC}">
                        <c15:formulaRef>
                          <c15:sqref>Correlations!$Q$69:$Q$76</c15:sqref>
                        </c15:formulaRef>
                      </c:ext>
                    </c:extLst>
                    <c:numCache>
                      <c:formatCode>General</c:formatCode>
                      <c:ptCount val="8"/>
                    </c:numCache>
                  </c:numRef>
                </c:val>
                <c:smooth val="0"/>
                <c:extLst>
                  <c:ext xmlns:c16="http://schemas.microsoft.com/office/drawing/2014/chart" uri="{C3380CC4-5D6E-409C-BE32-E72D297353CC}">
                    <c16:uniqueId val="{00000012-F5A4-4356-A03F-32613E43FFB5}"/>
                  </c:ext>
                </c:extLst>
              </c15:ser>
            </c15:filteredLineSeries>
            <c15:filteredLineSeries>
              <c15:ser>
                <c:idx val="9"/>
                <c:order val="9"/>
                <c:tx>
                  <c:v>Sobol winding P (Xi-based)</c:v>
                </c:tx>
                <c:spPr>
                  <a:ln w="22225" cap="rnd">
                    <a:solidFill>
                      <a:srgbClr val="92D050"/>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Correlations!$K$58:$K$65</c15:sqref>
                        </c15:formulaRef>
                      </c:ext>
                    </c:extLst>
                    <c:numCache>
                      <c:formatCode>General</c:formatCode>
                      <c:ptCount val="8"/>
                      <c:pt idx="1">
                        <c:v>0.99882352247302597</c:v>
                      </c:pt>
                      <c:pt idx="2">
                        <c:v>0.99874897765739201</c:v>
                      </c:pt>
                      <c:pt idx="3">
                        <c:v>0.99963615403123296</c:v>
                      </c:pt>
                      <c:pt idx="4">
                        <c:v>0.99980749802964097</c:v>
                      </c:pt>
                      <c:pt idx="5">
                        <c:v>0.99990159686812297</c:v>
                      </c:pt>
                      <c:pt idx="6">
                        <c:v>0.99998499487623604</c:v>
                      </c:pt>
                      <c:pt idx="7">
                        <c:v>0.99999932010562298</c:v>
                      </c:pt>
                    </c:numCache>
                  </c:numRef>
                </c:val>
                <c:smooth val="0"/>
                <c:extLst xmlns:c15="http://schemas.microsoft.com/office/drawing/2012/chart">
                  <c:ext xmlns:c16="http://schemas.microsoft.com/office/drawing/2014/chart" uri="{C3380CC4-5D6E-409C-BE32-E72D297353CC}">
                    <c16:uniqueId val="{00000013-F5A4-4356-A03F-32613E43FFB5}"/>
                  </c:ext>
                </c:extLst>
              </c15:ser>
            </c15:filteredLineSeries>
          </c:ext>
        </c:extLst>
      </c:lineChart>
      <c:catAx>
        <c:axId val="692474176"/>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number</a:t>
                </a:r>
                <a:r>
                  <a:rPr lang="en-GB" sz="1400" baseline="0"/>
                  <a:t> of trajectories</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876510224"/>
        <c:crosses val="autoZero"/>
        <c:auto val="1"/>
        <c:lblAlgn val="ctr"/>
        <c:lblOffset val="100"/>
        <c:noMultiLvlLbl val="0"/>
      </c:catAx>
      <c:valAx>
        <c:axId val="876510224"/>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Kendall correlation </a:t>
                </a:r>
                <a:r>
                  <a:rPr lang="en-GB" sz="1400" baseline="0"/>
                  <a:t>(solid)</a:t>
                </a: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692474176"/>
        <c:crosses val="autoZero"/>
        <c:crossBetween val="between"/>
      </c:valAx>
      <c:valAx>
        <c:axId val="1252407727"/>
        <c:scaling>
          <c:orientation val="minMax"/>
          <c:max val="1"/>
          <c:min val="0"/>
        </c:scaling>
        <c:delete val="0"/>
        <c:axPos val="r"/>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Pearson</a:t>
                </a:r>
                <a:r>
                  <a:rPr lang="en-GB" sz="1400" baseline="0"/>
                  <a:t> correlation (dotted)</a:t>
                </a:r>
                <a:endParaRPr lang="en-GB" sz="1400"/>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52408975"/>
        <c:crosses val="max"/>
        <c:crossBetween val="between"/>
      </c:valAx>
      <c:catAx>
        <c:axId val="1252408975"/>
        <c:scaling>
          <c:orientation val="minMax"/>
        </c:scaling>
        <c:delete val="1"/>
        <c:axPos val="b"/>
        <c:numFmt formatCode="General" sourceLinked="1"/>
        <c:majorTickMark val="out"/>
        <c:minorTickMark val="none"/>
        <c:tickLblPos val="nextTo"/>
        <c:crossAx val="1252407727"/>
        <c:crosses val="autoZero"/>
        <c:auto val="1"/>
        <c:lblAlgn val="ctr"/>
        <c:lblOffset val="100"/>
        <c:noMultiLvlLbl val="0"/>
      </c:catAx>
      <c:spPr>
        <a:noFill/>
        <a:ln>
          <a:noFill/>
        </a:ln>
        <a:effectLst/>
      </c:spPr>
    </c:plotArea>
    <c:legend>
      <c:legendPos val="b"/>
      <c:layout>
        <c:manualLayout>
          <c:xMode val="edge"/>
          <c:yMode val="edge"/>
          <c:x val="2.7979979745964306E-2"/>
          <c:y val="0.68249901960784309"/>
          <c:w val="0.94553039859890609"/>
          <c:h val="0.30504999999999999"/>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78005542603264"/>
          <c:y val="4.6437745098039218E-2"/>
          <c:w val="0.76439889147934725"/>
          <c:h val="0.54294787581699344"/>
        </c:manualLayout>
      </c:layout>
      <c:lineChart>
        <c:grouping val="standard"/>
        <c:varyColors val="0"/>
        <c:ser>
          <c:idx val="0"/>
          <c:order val="0"/>
          <c:tx>
            <c:v>'Full' Sob. rad. (χ)</c:v>
          </c:tx>
          <c:spPr>
            <a:ln w="22225" cap="rnd">
              <a:solidFill>
                <a:schemeClr val="accent2"/>
              </a:solidFill>
              <a:round/>
            </a:ln>
            <a:effectLst/>
          </c:spPr>
          <c:marker>
            <c:symbol val="none"/>
          </c:marker>
          <c:cat>
            <c:numRef>
              <c:f>Correlations!$U$17:$U$24</c:f>
              <c:numCache>
                <c:formatCode>General</c:formatCode>
                <c:ptCount val="8"/>
                <c:pt idx="0">
                  <c:v>2</c:v>
                </c:pt>
                <c:pt idx="1">
                  <c:v>4</c:v>
                </c:pt>
                <c:pt idx="2">
                  <c:v>6</c:v>
                </c:pt>
                <c:pt idx="3">
                  <c:v>10</c:v>
                </c:pt>
                <c:pt idx="4">
                  <c:v>15</c:v>
                </c:pt>
                <c:pt idx="5">
                  <c:v>25</c:v>
                </c:pt>
                <c:pt idx="6">
                  <c:v>40</c:v>
                </c:pt>
                <c:pt idx="7">
                  <c:v>100</c:v>
                </c:pt>
              </c:numCache>
            </c:numRef>
          </c:cat>
          <c:val>
            <c:numRef>
              <c:f>Correlations!$V$58:$V$65</c:f>
              <c:numCache>
                <c:formatCode>General</c:formatCode>
                <c:ptCount val="8"/>
                <c:pt idx="0">
                  <c:v>0.63030204081632601</c:v>
                </c:pt>
                <c:pt idx="1">
                  <c:v>0.64630204081632603</c:v>
                </c:pt>
                <c:pt idx="2">
                  <c:v>0.66857142857142804</c:v>
                </c:pt>
                <c:pt idx="3">
                  <c:v>0.67866122448979505</c:v>
                </c:pt>
                <c:pt idx="4">
                  <c:v>0.69995102040816304</c:v>
                </c:pt>
                <c:pt idx="5">
                  <c:v>0.72065306122448902</c:v>
                </c:pt>
                <c:pt idx="6">
                  <c:v>0.74409795918367305</c:v>
                </c:pt>
                <c:pt idx="7">
                  <c:v>0.76287346938775502</c:v>
                </c:pt>
              </c:numCache>
            </c:numRef>
          </c:val>
          <c:smooth val="0"/>
          <c:extLst>
            <c:ext xmlns:c16="http://schemas.microsoft.com/office/drawing/2014/chart" uri="{C3380CC4-5D6E-409C-BE32-E72D297353CC}">
              <c16:uniqueId val="{00000000-11CA-4C2B-9307-0B32B902C40B}"/>
            </c:ext>
          </c:extLst>
        </c:ser>
        <c:ser>
          <c:idx val="2"/>
          <c:order val="2"/>
          <c:tx>
            <c:v>'Full' Sob. rad. (μ*)</c:v>
          </c:tx>
          <c:spPr>
            <a:ln w="22225" cap="rnd">
              <a:solidFill>
                <a:schemeClr val="accent4"/>
              </a:solidFill>
              <a:round/>
            </a:ln>
            <a:effectLst/>
          </c:spPr>
          <c:marker>
            <c:symbol val="none"/>
          </c:marker>
          <c:val>
            <c:numRef>
              <c:f>Correlations!$V$69:$V$76</c:f>
              <c:numCache>
                <c:formatCode>General</c:formatCode>
                <c:ptCount val="8"/>
                <c:pt idx="0">
                  <c:v>0.63030204081632601</c:v>
                </c:pt>
                <c:pt idx="1">
                  <c:v>0.65864489795918302</c:v>
                </c:pt>
                <c:pt idx="2">
                  <c:v>0.68558367346938798</c:v>
                </c:pt>
                <c:pt idx="3">
                  <c:v>0.68094693877551005</c:v>
                </c:pt>
                <c:pt idx="4">
                  <c:v>0.70543673469387702</c:v>
                </c:pt>
                <c:pt idx="5">
                  <c:v>0.716995918367347</c:v>
                </c:pt>
                <c:pt idx="6">
                  <c:v>0.72914285714285598</c:v>
                </c:pt>
                <c:pt idx="7">
                  <c:v>0.74413061224489796</c:v>
                </c:pt>
              </c:numCache>
            </c:numRef>
          </c:val>
          <c:smooth val="0"/>
          <c:extLst>
            <c:ext xmlns:c16="http://schemas.microsoft.com/office/drawing/2014/chart" uri="{C3380CC4-5D6E-409C-BE32-E72D297353CC}">
              <c16:uniqueId val="{00000001-11CA-4C2B-9307-0B32B902C40B}"/>
            </c:ext>
          </c:extLst>
        </c:ser>
        <c:ser>
          <c:idx val="8"/>
          <c:order val="4"/>
          <c:tx>
            <c:v>'Full' Sob. wind. (χ)</c:v>
          </c:tx>
          <c:spPr>
            <a:ln w="22225" cap="rnd">
              <a:solidFill>
                <a:srgbClr val="92D050"/>
              </a:solidFill>
              <a:round/>
            </a:ln>
            <a:effectLst/>
          </c:spPr>
          <c:marker>
            <c:symbol val="none"/>
          </c:marker>
          <c:val>
            <c:numRef>
              <c:f>Correlations!$X$58:$X$65</c:f>
              <c:numCache>
                <c:formatCode>General</c:formatCode>
                <c:ptCount val="8"/>
                <c:pt idx="0">
                  <c:v>0.61263673469387703</c:v>
                </c:pt>
                <c:pt idx="1">
                  <c:v>0.63794285714285703</c:v>
                </c:pt>
                <c:pt idx="2">
                  <c:v>0.65048163265306103</c:v>
                </c:pt>
                <c:pt idx="3">
                  <c:v>0.68391836734693801</c:v>
                </c:pt>
                <c:pt idx="4">
                  <c:v>0.69492244897959099</c:v>
                </c:pt>
                <c:pt idx="5">
                  <c:v>0.72333061224489803</c:v>
                </c:pt>
                <c:pt idx="6">
                  <c:v>0.74390204081632605</c:v>
                </c:pt>
                <c:pt idx="7">
                  <c:v>0.76062040816326504</c:v>
                </c:pt>
              </c:numCache>
            </c:numRef>
          </c:val>
          <c:smooth val="0"/>
          <c:extLst>
            <c:ext xmlns:c16="http://schemas.microsoft.com/office/drawing/2014/chart" uri="{C3380CC4-5D6E-409C-BE32-E72D297353CC}">
              <c16:uniqueId val="{00000002-11CA-4C2B-9307-0B32B902C40B}"/>
            </c:ext>
          </c:extLst>
        </c:ser>
        <c:ser>
          <c:idx val="10"/>
          <c:order val="6"/>
          <c:tx>
            <c:v>'Full' Sob. wind. (μ*)</c:v>
          </c:tx>
          <c:spPr>
            <a:ln w="22225" cap="rnd">
              <a:solidFill>
                <a:srgbClr val="00B050"/>
              </a:solidFill>
              <a:round/>
            </a:ln>
            <a:effectLst/>
          </c:spPr>
          <c:marker>
            <c:symbol val="none"/>
          </c:marker>
          <c:val>
            <c:numRef>
              <c:f>Correlations!$X$69:$X$76</c:f>
              <c:numCache>
                <c:formatCode>General</c:formatCode>
                <c:ptCount val="8"/>
                <c:pt idx="0">
                  <c:v>0.61263673469387703</c:v>
                </c:pt>
                <c:pt idx="1">
                  <c:v>0.64081632653061205</c:v>
                </c:pt>
                <c:pt idx="2">
                  <c:v>0.66550204081632602</c:v>
                </c:pt>
                <c:pt idx="3">
                  <c:v>0.68862040816326497</c:v>
                </c:pt>
                <c:pt idx="4">
                  <c:v>0.68235102040816298</c:v>
                </c:pt>
                <c:pt idx="5">
                  <c:v>0.71826938775510096</c:v>
                </c:pt>
                <c:pt idx="6">
                  <c:v>0.72421224489795899</c:v>
                </c:pt>
                <c:pt idx="7">
                  <c:v>0.74308571428571402</c:v>
                </c:pt>
              </c:numCache>
            </c:numRef>
          </c:val>
          <c:smooth val="0"/>
          <c:extLst>
            <c:ext xmlns:c16="http://schemas.microsoft.com/office/drawing/2014/chart" uri="{C3380CC4-5D6E-409C-BE32-E72D297353CC}">
              <c16:uniqueId val="{00000003-11CA-4C2B-9307-0B32B902C40B}"/>
            </c:ext>
          </c:extLst>
        </c:ser>
        <c:ser>
          <c:idx val="12"/>
          <c:order val="8"/>
          <c:tx>
            <c:v>'Full' Rd rad. (χ)</c:v>
          </c:tx>
          <c:spPr>
            <a:ln w="22225" cap="rnd">
              <a:solidFill>
                <a:srgbClr val="BC14A8"/>
              </a:solidFill>
              <a:round/>
            </a:ln>
            <a:effectLst/>
          </c:spPr>
          <c:marker>
            <c:symbol val="none"/>
          </c:marker>
          <c:val>
            <c:numRef>
              <c:f>Correlations!$AB$58:$AB$65</c:f>
              <c:numCache>
                <c:formatCode>General</c:formatCode>
                <c:ptCount val="8"/>
                <c:pt idx="0">
                  <c:v>0.71657142857142797</c:v>
                </c:pt>
                <c:pt idx="1">
                  <c:v>0.71010612244897897</c:v>
                </c:pt>
                <c:pt idx="2">
                  <c:v>0.72133877551020398</c:v>
                </c:pt>
                <c:pt idx="3">
                  <c:v>0.73740408163265303</c:v>
                </c:pt>
                <c:pt idx="4">
                  <c:v>0.73289795918367295</c:v>
                </c:pt>
                <c:pt idx="5">
                  <c:v>0.74537142857142802</c:v>
                </c:pt>
                <c:pt idx="6">
                  <c:v>0.75794285714285703</c:v>
                </c:pt>
                <c:pt idx="7">
                  <c:v>0.76404897959183604</c:v>
                </c:pt>
              </c:numCache>
            </c:numRef>
          </c:val>
          <c:smooth val="0"/>
          <c:extLst>
            <c:ext xmlns:c16="http://schemas.microsoft.com/office/drawing/2014/chart" uri="{C3380CC4-5D6E-409C-BE32-E72D297353CC}">
              <c16:uniqueId val="{00000004-11CA-4C2B-9307-0B32B902C40B}"/>
            </c:ext>
          </c:extLst>
        </c:ser>
        <c:ser>
          <c:idx val="14"/>
          <c:order val="10"/>
          <c:tx>
            <c:v>'Full' Rd rad. (μ*)</c:v>
          </c:tx>
          <c:spPr>
            <a:ln w="22225" cap="rnd">
              <a:solidFill>
                <a:srgbClr val="7030A0"/>
              </a:solidFill>
              <a:round/>
            </a:ln>
            <a:effectLst/>
          </c:spPr>
          <c:marker>
            <c:symbol val="none"/>
          </c:marker>
          <c:val>
            <c:numRef>
              <c:f>Correlations!$AB$69:$AB$76</c:f>
              <c:numCache>
                <c:formatCode>General</c:formatCode>
                <c:ptCount val="8"/>
                <c:pt idx="0">
                  <c:v>0.71657142857142797</c:v>
                </c:pt>
                <c:pt idx="1">
                  <c:v>0.71115102040816203</c:v>
                </c:pt>
                <c:pt idx="2">
                  <c:v>0.72911020408163196</c:v>
                </c:pt>
                <c:pt idx="3">
                  <c:v>0.73926530612244801</c:v>
                </c:pt>
                <c:pt idx="4">
                  <c:v>0.73622857142857101</c:v>
                </c:pt>
                <c:pt idx="5">
                  <c:v>0.74138775510204102</c:v>
                </c:pt>
                <c:pt idx="6">
                  <c:v>0.74504489795918405</c:v>
                </c:pt>
                <c:pt idx="7">
                  <c:v>0.75245714285714205</c:v>
                </c:pt>
              </c:numCache>
            </c:numRef>
          </c:val>
          <c:smooth val="0"/>
          <c:extLst>
            <c:ext xmlns:c16="http://schemas.microsoft.com/office/drawing/2014/chart" uri="{C3380CC4-5D6E-409C-BE32-E72D297353CC}">
              <c16:uniqueId val="{00000005-11CA-4C2B-9307-0B32B902C40B}"/>
            </c:ext>
          </c:extLst>
        </c:ser>
        <c:ser>
          <c:idx val="16"/>
          <c:order val="12"/>
          <c:tx>
            <c:v>'Partial' Sob. rad. (χ)</c:v>
          </c:tx>
          <c:spPr>
            <a:ln w="22225" cap="rnd">
              <a:solidFill>
                <a:srgbClr val="FF0000"/>
              </a:solidFill>
              <a:round/>
            </a:ln>
            <a:effectLst/>
          </c:spPr>
          <c:marker>
            <c:symbol val="none"/>
          </c:marker>
          <c:val>
            <c:numRef>
              <c:f>Correlations!$Z$58:$Z$65</c:f>
              <c:numCache>
                <c:formatCode>General</c:formatCode>
                <c:ptCount val="8"/>
                <c:pt idx="0">
                  <c:v>0.63059591836734696</c:v>
                </c:pt>
                <c:pt idx="1">
                  <c:v>0.668506122448979</c:v>
                </c:pt>
                <c:pt idx="2">
                  <c:v>0.65844897959183601</c:v>
                </c:pt>
                <c:pt idx="3">
                  <c:v>0.67657142857142805</c:v>
                </c:pt>
                <c:pt idx="4">
                  <c:v>0.67797551020408098</c:v>
                </c:pt>
                <c:pt idx="5">
                  <c:v>0.67921632653061204</c:v>
                </c:pt>
                <c:pt idx="6">
                  <c:v>0.70236734693877501</c:v>
                </c:pt>
                <c:pt idx="7">
                  <c:v>0.69276734693877495</c:v>
                </c:pt>
              </c:numCache>
            </c:numRef>
          </c:val>
          <c:smooth val="0"/>
          <c:extLst>
            <c:ext xmlns:c16="http://schemas.microsoft.com/office/drawing/2014/chart" uri="{C3380CC4-5D6E-409C-BE32-E72D297353CC}">
              <c16:uniqueId val="{00000006-11CA-4C2B-9307-0B32B902C40B}"/>
            </c:ext>
          </c:extLst>
        </c:ser>
        <c:ser>
          <c:idx val="18"/>
          <c:order val="14"/>
          <c:tx>
            <c:v>'Partial' Sob. rad. (μ*)</c:v>
          </c:tx>
          <c:spPr>
            <a:ln w="22225" cap="rnd">
              <a:solidFill>
                <a:srgbClr val="C00000"/>
              </a:solidFill>
              <a:round/>
            </a:ln>
            <a:effectLst/>
          </c:spPr>
          <c:marker>
            <c:symbol val="none"/>
          </c:marker>
          <c:val>
            <c:numRef>
              <c:f>Correlations!$Z$69:$Z$76</c:f>
              <c:numCache>
                <c:formatCode>General</c:formatCode>
                <c:ptCount val="8"/>
                <c:pt idx="0">
                  <c:v>0.63059591836734696</c:v>
                </c:pt>
                <c:pt idx="1">
                  <c:v>0.69590204081632601</c:v>
                </c:pt>
                <c:pt idx="2">
                  <c:v>0.68065306122448899</c:v>
                </c:pt>
                <c:pt idx="3">
                  <c:v>0.70057142857142796</c:v>
                </c:pt>
                <c:pt idx="4">
                  <c:v>0.70354285714285703</c:v>
                </c:pt>
                <c:pt idx="5">
                  <c:v>0.70782040816326497</c:v>
                </c:pt>
                <c:pt idx="6">
                  <c:v>0.72173061224489699</c:v>
                </c:pt>
                <c:pt idx="7">
                  <c:v>0.72225306122448896</c:v>
                </c:pt>
              </c:numCache>
            </c:numRef>
          </c:val>
          <c:smooth val="0"/>
          <c:extLst>
            <c:ext xmlns:c16="http://schemas.microsoft.com/office/drawing/2014/chart" uri="{C3380CC4-5D6E-409C-BE32-E72D297353CC}">
              <c16:uniqueId val="{00000007-11CA-4C2B-9307-0B32B902C40B}"/>
            </c:ext>
          </c:extLst>
        </c:ser>
        <c:dLbls>
          <c:showLegendKey val="0"/>
          <c:showVal val="0"/>
          <c:showCatName val="0"/>
          <c:showSerName val="0"/>
          <c:showPercent val="0"/>
          <c:showBubbleSize val="0"/>
        </c:dLbls>
        <c:marker val="1"/>
        <c:smooth val="0"/>
        <c:axId val="692474176"/>
        <c:axId val="876510224"/>
        <c:extLst/>
      </c:lineChart>
      <c:lineChart>
        <c:grouping val="standard"/>
        <c:varyColors val="0"/>
        <c:ser>
          <c:idx val="1"/>
          <c:order val="1"/>
          <c:tx>
            <c:v>'Full' Sob. rad. (χ)</c:v>
          </c:tx>
          <c:spPr>
            <a:ln w="22225" cap="rnd">
              <a:solidFill>
                <a:schemeClr val="accent2"/>
              </a:solidFill>
              <a:prstDash val="dash"/>
              <a:round/>
            </a:ln>
            <a:effectLst/>
          </c:spPr>
          <c:marker>
            <c:symbol val="none"/>
          </c:marker>
          <c:cat>
            <c:numRef>
              <c:f>Correlations!$U$17:$U$24</c:f>
              <c:numCache>
                <c:formatCode>General</c:formatCode>
                <c:ptCount val="8"/>
                <c:pt idx="0">
                  <c:v>2</c:v>
                </c:pt>
                <c:pt idx="1">
                  <c:v>4</c:v>
                </c:pt>
                <c:pt idx="2">
                  <c:v>6</c:v>
                </c:pt>
                <c:pt idx="3">
                  <c:v>10</c:v>
                </c:pt>
                <c:pt idx="4">
                  <c:v>15</c:v>
                </c:pt>
                <c:pt idx="5">
                  <c:v>25</c:v>
                </c:pt>
                <c:pt idx="6">
                  <c:v>40</c:v>
                </c:pt>
                <c:pt idx="7">
                  <c:v>100</c:v>
                </c:pt>
              </c:numCache>
            </c:numRef>
          </c:cat>
          <c:val>
            <c:numRef>
              <c:f>Correlations!$W$58:$W$65</c:f>
              <c:numCache>
                <c:formatCode>General</c:formatCode>
                <c:ptCount val="8"/>
                <c:pt idx="0">
                  <c:v>0.82154002370036805</c:v>
                </c:pt>
                <c:pt idx="1">
                  <c:v>0.83655161140211998</c:v>
                </c:pt>
                <c:pt idx="2">
                  <c:v>0.85785950365653596</c:v>
                </c:pt>
                <c:pt idx="3">
                  <c:v>0.86795994412066402</c:v>
                </c:pt>
                <c:pt idx="4">
                  <c:v>0.88237506421563305</c:v>
                </c:pt>
                <c:pt idx="5">
                  <c:v>0.90671533899883305</c:v>
                </c:pt>
                <c:pt idx="6">
                  <c:v>0.92639350419650601</c:v>
                </c:pt>
                <c:pt idx="7">
                  <c:v>0.94502629979420505</c:v>
                </c:pt>
              </c:numCache>
            </c:numRef>
          </c:val>
          <c:smooth val="0"/>
          <c:extLst>
            <c:ext xmlns:c16="http://schemas.microsoft.com/office/drawing/2014/chart" uri="{C3380CC4-5D6E-409C-BE32-E72D297353CC}">
              <c16:uniqueId val="{00000008-11CA-4C2B-9307-0B32B902C40B}"/>
            </c:ext>
          </c:extLst>
        </c:ser>
        <c:ser>
          <c:idx val="3"/>
          <c:order val="3"/>
          <c:tx>
            <c:v>'Full' Sob. rad. (μ*)</c:v>
          </c:tx>
          <c:spPr>
            <a:ln w="22225" cap="rnd">
              <a:solidFill>
                <a:schemeClr val="accent4"/>
              </a:solidFill>
              <a:prstDash val="dash"/>
              <a:round/>
            </a:ln>
            <a:effectLst/>
          </c:spPr>
          <c:marker>
            <c:symbol val="none"/>
          </c:marker>
          <c:val>
            <c:numRef>
              <c:f>Correlations!$W$69:$W$76</c:f>
              <c:numCache>
                <c:formatCode>General</c:formatCode>
                <c:ptCount val="8"/>
                <c:pt idx="0">
                  <c:v>0.82154002370036805</c:v>
                </c:pt>
                <c:pt idx="1">
                  <c:v>0.815213768414767</c:v>
                </c:pt>
                <c:pt idx="2">
                  <c:v>0.85369518846757897</c:v>
                </c:pt>
                <c:pt idx="3">
                  <c:v>0.84606937113943104</c:v>
                </c:pt>
                <c:pt idx="4">
                  <c:v>0.86350456915658502</c:v>
                </c:pt>
                <c:pt idx="5">
                  <c:v>0.87939183077190097</c:v>
                </c:pt>
                <c:pt idx="6">
                  <c:v>0.89098024742442405</c:v>
                </c:pt>
                <c:pt idx="7">
                  <c:v>0.91556993910385898</c:v>
                </c:pt>
              </c:numCache>
            </c:numRef>
          </c:val>
          <c:smooth val="0"/>
          <c:extLst>
            <c:ext xmlns:c16="http://schemas.microsoft.com/office/drawing/2014/chart" uri="{C3380CC4-5D6E-409C-BE32-E72D297353CC}">
              <c16:uniqueId val="{00000009-11CA-4C2B-9307-0B32B902C40B}"/>
            </c:ext>
          </c:extLst>
        </c:ser>
        <c:ser>
          <c:idx val="9"/>
          <c:order val="5"/>
          <c:tx>
            <c:v>'Full' Sob. wind. (χ)</c:v>
          </c:tx>
          <c:spPr>
            <a:ln w="22225" cap="rnd">
              <a:solidFill>
                <a:srgbClr val="92D050"/>
              </a:solidFill>
              <a:prstDash val="dash"/>
              <a:round/>
            </a:ln>
            <a:effectLst/>
          </c:spPr>
          <c:marker>
            <c:symbol val="none"/>
          </c:marker>
          <c:val>
            <c:numRef>
              <c:f>Correlations!$Y$58:$Y$65</c:f>
              <c:numCache>
                <c:formatCode>General</c:formatCode>
                <c:ptCount val="8"/>
                <c:pt idx="0">
                  <c:v>0.77992297023747503</c:v>
                </c:pt>
                <c:pt idx="1">
                  <c:v>0.79928539368350204</c:v>
                </c:pt>
                <c:pt idx="2">
                  <c:v>0.81082030629415602</c:v>
                </c:pt>
                <c:pt idx="3">
                  <c:v>0.86643152570703796</c:v>
                </c:pt>
                <c:pt idx="4">
                  <c:v>0.88495174433246004</c:v>
                </c:pt>
                <c:pt idx="5">
                  <c:v>0.90758144601475599</c:v>
                </c:pt>
                <c:pt idx="6">
                  <c:v>0.92692850675684502</c:v>
                </c:pt>
                <c:pt idx="7">
                  <c:v>0.94011082295702997</c:v>
                </c:pt>
              </c:numCache>
            </c:numRef>
          </c:val>
          <c:smooth val="0"/>
          <c:extLst>
            <c:ext xmlns:c16="http://schemas.microsoft.com/office/drawing/2014/chart" uri="{C3380CC4-5D6E-409C-BE32-E72D297353CC}">
              <c16:uniqueId val="{0000000A-11CA-4C2B-9307-0B32B902C40B}"/>
            </c:ext>
          </c:extLst>
        </c:ser>
        <c:ser>
          <c:idx val="11"/>
          <c:order val="7"/>
          <c:tx>
            <c:v>'Full' Sob. wind. (μ*)</c:v>
          </c:tx>
          <c:spPr>
            <a:ln w="22225" cap="rnd">
              <a:solidFill>
                <a:srgbClr val="00B050"/>
              </a:solidFill>
              <a:prstDash val="dash"/>
              <a:round/>
            </a:ln>
            <a:effectLst/>
          </c:spPr>
          <c:marker>
            <c:symbol val="none"/>
          </c:marker>
          <c:val>
            <c:numRef>
              <c:f>Correlations!$Y$69:$Y$76</c:f>
              <c:numCache>
                <c:formatCode>General</c:formatCode>
                <c:ptCount val="8"/>
                <c:pt idx="0">
                  <c:v>0.77992297023747503</c:v>
                </c:pt>
                <c:pt idx="1">
                  <c:v>0.76602766062373395</c:v>
                </c:pt>
                <c:pt idx="2">
                  <c:v>0.80563176376970802</c:v>
                </c:pt>
                <c:pt idx="3">
                  <c:v>0.82524806283715202</c:v>
                </c:pt>
                <c:pt idx="4">
                  <c:v>0.82658528916767804</c:v>
                </c:pt>
                <c:pt idx="5">
                  <c:v>0.87524228604424903</c:v>
                </c:pt>
                <c:pt idx="6">
                  <c:v>0.88689050606842601</c:v>
                </c:pt>
                <c:pt idx="7">
                  <c:v>0.903108262970854</c:v>
                </c:pt>
              </c:numCache>
            </c:numRef>
          </c:val>
          <c:smooth val="0"/>
          <c:extLst>
            <c:ext xmlns:c16="http://schemas.microsoft.com/office/drawing/2014/chart" uri="{C3380CC4-5D6E-409C-BE32-E72D297353CC}">
              <c16:uniqueId val="{0000000B-11CA-4C2B-9307-0B32B902C40B}"/>
            </c:ext>
          </c:extLst>
        </c:ser>
        <c:ser>
          <c:idx val="13"/>
          <c:order val="9"/>
          <c:tx>
            <c:v>'Full' Rd rad. (χ)</c:v>
          </c:tx>
          <c:spPr>
            <a:ln w="22225" cap="rnd">
              <a:solidFill>
                <a:srgbClr val="BC14A8"/>
              </a:solidFill>
              <a:prstDash val="dash"/>
              <a:round/>
            </a:ln>
            <a:effectLst/>
          </c:spPr>
          <c:marker>
            <c:symbol val="none"/>
          </c:marker>
          <c:val>
            <c:numRef>
              <c:f>Correlations!$AC$58:$AC$65</c:f>
              <c:numCache>
                <c:formatCode>General</c:formatCode>
                <c:ptCount val="8"/>
                <c:pt idx="0">
                  <c:v>0.89252539444019396</c:v>
                </c:pt>
                <c:pt idx="1">
                  <c:v>0.88680028940379096</c:v>
                </c:pt>
                <c:pt idx="2">
                  <c:v>0.88422828496341599</c:v>
                </c:pt>
                <c:pt idx="3">
                  <c:v>0.89564816445131701</c:v>
                </c:pt>
                <c:pt idx="4">
                  <c:v>0.89884979569639101</c:v>
                </c:pt>
                <c:pt idx="5">
                  <c:v>0.91411236694016296</c:v>
                </c:pt>
                <c:pt idx="6">
                  <c:v>0.93360910434898003</c:v>
                </c:pt>
                <c:pt idx="7">
                  <c:v>0.94300347755476799</c:v>
                </c:pt>
              </c:numCache>
            </c:numRef>
          </c:val>
          <c:smooth val="0"/>
          <c:extLst>
            <c:ext xmlns:c16="http://schemas.microsoft.com/office/drawing/2014/chart" uri="{C3380CC4-5D6E-409C-BE32-E72D297353CC}">
              <c16:uniqueId val="{0000000C-11CA-4C2B-9307-0B32B902C40B}"/>
            </c:ext>
          </c:extLst>
        </c:ser>
        <c:ser>
          <c:idx val="15"/>
          <c:order val="11"/>
          <c:tx>
            <c:v>'Full' Rd rad. (μ*)</c:v>
          </c:tx>
          <c:spPr>
            <a:ln w="22225" cap="rnd">
              <a:solidFill>
                <a:srgbClr val="7030A0"/>
              </a:solidFill>
              <a:prstDash val="dash"/>
              <a:round/>
            </a:ln>
            <a:effectLst/>
          </c:spPr>
          <c:marker>
            <c:symbol val="none"/>
          </c:marker>
          <c:val>
            <c:numRef>
              <c:f>Correlations!$AC$69:$AC$76</c:f>
              <c:numCache>
                <c:formatCode>General</c:formatCode>
                <c:ptCount val="8"/>
                <c:pt idx="0">
                  <c:v>0.89252539444019396</c:v>
                </c:pt>
                <c:pt idx="1">
                  <c:v>0.88337273164002805</c:v>
                </c:pt>
                <c:pt idx="2">
                  <c:v>0.8981356081438</c:v>
                </c:pt>
                <c:pt idx="3">
                  <c:v>0.89817713079573402</c:v>
                </c:pt>
                <c:pt idx="4">
                  <c:v>0.89601381979925498</c:v>
                </c:pt>
                <c:pt idx="5">
                  <c:v>0.89883648570207897</c:v>
                </c:pt>
                <c:pt idx="6">
                  <c:v>0.91255904215283101</c:v>
                </c:pt>
                <c:pt idx="7">
                  <c:v>0.91832179133296798</c:v>
                </c:pt>
              </c:numCache>
            </c:numRef>
          </c:val>
          <c:smooth val="0"/>
          <c:extLst>
            <c:ext xmlns:c16="http://schemas.microsoft.com/office/drawing/2014/chart" uri="{C3380CC4-5D6E-409C-BE32-E72D297353CC}">
              <c16:uniqueId val="{0000000D-11CA-4C2B-9307-0B32B902C40B}"/>
            </c:ext>
          </c:extLst>
        </c:ser>
        <c:ser>
          <c:idx val="17"/>
          <c:order val="13"/>
          <c:tx>
            <c:v>'Partial' Sob. rad. (χ)</c:v>
          </c:tx>
          <c:spPr>
            <a:ln w="22225" cap="rnd">
              <a:solidFill>
                <a:srgbClr val="FF0000"/>
              </a:solidFill>
              <a:prstDash val="dash"/>
              <a:round/>
            </a:ln>
            <a:effectLst/>
          </c:spPr>
          <c:marker>
            <c:symbol val="none"/>
          </c:marker>
          <c:val>
            <c:numRef>
              <c:f>Correlations!$AA$58:$AA$65</c:f>
              <c:numCache>
                <c:formatCode>General</c:formatCode>
                <c:ptCount val="8"/>
                <c:pt idx="0">
                  <c:v>0.83264095209632905</c:v>
                </c:pt>
                <c:pt idx="1">
                  <c:v>0.86068202065425403</c:v>
                </c:pt>
                <c:pt idx="2">
                  <c:v>0.85685907859291899</c:v>
                </c:pt>
                <c:pt idx="3">
                  <c:v>0.86218818323893598</c:v>
                </c:pt>
                <c:pt idx="4">
                  <c:v>0.86627052843783603</c:v>
                </c:pt>
                <c:pt idx="5">
                  <c:v>0.87071033784762597</c:v>
                </c:pt>
                <c:pt idx="6">
                  <c:v>0.89265151360963402</c:v>
                </c:pt>
                <c:pt idx="7">
                  <c:v>0.88201985082273604</c:v>
                </c:pt>
              </c:numCache>
            </c:numRef>
          </c:val>
          <c:smooth val="0"/>
          <c:extLst>
            <c:ext xmlns:c16="http://schemas.microsoft.com/office/drawing/2014/chart" uri="{C3380CC4-5D6E-409C-BE32-E72D297353CC}">
              <c16:uniqueId val="{0000000E-11CA-4C2B-9307-0B32B902C40B}"/>
            </c:ext>
          </c:extLst>
        </c:ser>
        <c:ser>
          <c:idx val="19"/>
          <c:order val="15"/>
          <c:tx>
            <c:v>'Partial' Sob. rad. (μ*)</c:v>
          </c:tx>
          <c:spPr>
            <a:ln w="22225" cap="rnd">
              <a:solidFill>
                <a:srgbClr val="C00000"/>
              </a:solidFill>
              <a:prstDash val="dash"/>
              <a:round/>
            </a:ln>
            <a:effectLst/>
          </c:spPr>
          <c:marker>
            <c:symbol val="none"/>
          </c:marker>
          <c:val>
            <c:numRef>
              <c:f>Correlations!$AA$69:$AA$76</c:f>
              <c:numCache>
                <c:formatCode>General</c:formatCode>
                <c:ptCount val="8"/>
                <c:pt idx="0">
                  <c:v>0.83264095209632905</c:v>
                </c:pt>
                <c:pt idx="1">
                  <c:v>0.86512165116332496</c:v>
                </c:pt>
                <c:pt idx="2">
                  <c:v>0.85198552285159102</c:v>
                </c:pt>
                <c:pt idx="3">
                  <c:v>0.87202405943223305</c:v>
                </c:pt>
                <c:pt idx="4">
                  <c:v>0.86824221278338898</c:v>
                </c:pt>
                <c:pt idx="5">
                  <c:v>0.86990639757553001</c:v>
                </c:pt>
                <c:pt idx="6">
                  <c:v>0.89614751979158902</c:v>
                </c:pt>
                <c:pt idx="7">
                  <c:v>0.89168449967277996</c:v>
                </c:pt>
              </c:numCache>
            </c:numRef>
          </c:val>
          <c:smooth val="0"/>
          <c:extLst>
            <c:ext xmlns:c16="http://schemas.microsoft.com/office/drawing/2014/chart" uri="{C3380CC4-5D6E-409C-BE32-E72D297353CC}">
              <c16:uniqueId val="{0000000F-11CA-4C2B-9307-0B32B902C40B}"/>
            </c:ext>
          </c:extLst>
        </c:ser>
        <c:dLbls>
          <c:showLegendKey val="0"/>
          <c:showVal val="0"/>
          <c:showCatName val="0"/>
          <c:showSerName val="0"/>
          <c:showPercent val="0"/>
          <c:showBubbleSize val="0"/>
        </c:dLbls>
        <c:marker val="1"/>
        <c:smooth val="0"/>
        <c:axId val="1252408975"/>
        <c:axId val="1252407727"/>
        <c:extLst/>
      </c:lineChart>
      <c:catAx>
        <c:axId val="692474176"/>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number</a:t>
                </a:r>
                <a:r>
                  <a:rPr lang="en-GB" sz="1400" baseline="0"/>
                  <a:t> of trajectories</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876510224"/>
        <c:crosses val="autoZero"/>
        <c:auto val="1"/>
        <c:lblAlgn val="ctr"/>
        <c:lblOffset val="100"/>
        <c:noMultiLvlLbl val="0"/>
      </c:catAx>
      <c:valAx>
        <c:axId val="876510224"/>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Kendall correlation </a:t>
                </a:r>
                <a:r>
                  <a:rPr lang="en-GB" sz="1400" baseline="0"/>
                  <a:t>(solid)</a:t>
                </a: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692474176"/>
        <c:crosses val="autoZero"/>
        <c:crossBetween val="between"/>
      </c:valAx>
      <c:valAx>
        <c:axId val="1252407727"/>
        <c:scaling>
          <c:orientation val="minMax"/>
          <c:max val="1"/>
        </c:scaling>
        <c:delete val="0"/>
        <c:axPos val="r"/>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Pearson</a:t>
                </a:r>
                <a:r>
                  <a:rPr lang="en-GB" sz="1400" baseline="0"/>
                  <a:t> correlation (dotted)</a:t>
                </a:r>
                <a:endParaRPr lang="en-GB" sz="1400"/>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52408975"/>
        <c:crosses val="max"/>
        <c:crossBetween val="between"/>
      </c:valAx>
      <c:catAx>
        <c:axId val="1252408975"/>
        <c:scaling>
          <c:orientation val="minMax"/>
        </c:scaling>
        <c:delete val="1"/>
        <c:axPos val="b"/>
        <c:numFmt formatCode="General" sourceLinked="1"/>
        <c:majorTickMark val="out"/>
        <c:minorTickMark val="none"/>
        <c:tickLblPos val="nextTo"/>
        <c:crossAx val="1252407727"/>
        <c:crosses val="autoZero"/>
        <c:auto val="1"/>
        <c:lblAlgn val="ctr"/>
        <c:lblOffset val="100"/>
        <c:noMultiLvlLbl val="0"/>
      </c:catAx>
      <c:spPr>
        <a:noFill/>
        <a:ln>
          <a:noFill/>
        </a:ln>
        <a:effectLst/>
      </c:spPr>
    </c:plotArea>
    <c:legend>
      <c:legendPos val="b"/>
      <c:layout>
        <c:manualLayout>
          <c:xMode val="edge"/>
          <c:yMode val="edge"/>
          <c:x val="2.966166813346513E-2"/>
          <c:y val="0.69494999999999996"/>
          <c:w val="0.94067666373306968"/>
          <c:h val="0.29259901960784312"/>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78005542603264"/>
          <c:y val="3.1911601307189535E-2"/>
          <c:w val="0.76439889147934725"/>
          <c:h val="0.55747401960784326"/>
        </c:manualLayout>
      </c:layout>
      <c:lineChart>
        <c:grouping val="standard"/>
        <c:varyColors val="0"/>
        <c:ser>
          <c:idx val="0"/>
          <c:order val="0"/>
          <c:tx>
            <c:v>Sobol radial K (Xi-based)</c:v>
          </c:tx>
          <c:spPr>
            <a:ln w="22225" cap="rnd">
              <a:solidFill>
                <a:schemeClr val="accent2"/>
              </a:solidFill>
              <a:round/>
            </a:ln>
            <a:effectLst/>
          </c:spPr>
          <c:marker>
            <c:symbol val="none"/>
          </c:marker>
          <c:cat>
            <c:numRef>
              <c:f>Correlations!$U$17:$U$24</c:f>
              <c:numCache>
                <c:formatCode>General</c:formatCode>
                <c:ptCount val="8"/>
                <c:pt idx="0">
                  <c:v>2</c:v>
                </c:pt>
                <c:pt idx="1">
                  <c:v>4</c:v>
                </c:pt>
                <c:pt idx="2">
                  <c:v>6</c:v>
                </c:pt>
                <c:pt idx="3">
                  <c:v>10</c:v>
                </c:pt>
                <c:pt idx="4">
                  <c:v>15</c:v>
                </c:pt>
                <c:pt idx="5">
                  <c:v>25</c:v>
                </c:pt>
                <c:pt idx="6">
                  <c:v>40</c:v>
                </c:pt>
                <c:pt idx="7">
                  <c:v>100</c:v>
                </c:pt>
              </c:numCache>
            </c:numRef>
          </c:cat>
          <c:val>
            <c:numRef>
              <c:f>Correlations!$V$6:$V$13</c:f>
              <c:numCache>
                <c:formatCode>General</c:formatCode>
                <c:ptCount val="8"/>
                <c:pt idx="0">
                  <c:v>0.42755555555555502</c:v>
                </c:pt>
                <c:pt idx="1">
                  <c:v>0.50844444444444403</c:v>
                </c:pt>
                <c:pt idx="2">
                  <c:v>0.50844444444444403</c:v>
                </c:pt>
                <c:pt idx="3">
                  <c:v>0.62666666666666704</c:v>
                </c:pt>
                <c:pt idx="4">
                  <c:v>0.679111111111111</c:v>
                </c:pt>
                <c:pt idx="5">
                  <c:v>0.76711111111111097</c:v>
                </c:pt>
                <c:pt idx="6">
                  <c:v>0.82577777777777805</c:v>
                </c:pt>
                <c:pt idx="7">
                  <c:v>0.88711111111111096</c:v>
                </c:pt>
              </c:numCache>
            </c:numRef>
          </c:val>
          <c:smooth val="0"/>
          <c:extLst>
            <c:ext xmlns:c16="http://schemas.microsoft.com/office/drawing/2014/chart" uri="{C3380CC4-5D6E-409C-BE32-E72D297353CC}">
              <c16:uniqueId val="{00000000-D7D0-4684-BB3C-E0FE57CE805D}"/>
            </c:ext>
          </c:extLst>
        </c:ser>
        <c:ser>
          <c:idx val="2"/>
          <c:order val="2"/>
          <c:tx>
            <c:v>Sobol radial K (Mu*-based)</c:v>
          </c:tx>
          <c:spPr>
            <a:ln w="22225" cap="rnd">
              <a:solidFill>
                <a:schemeClr val="accent1"/>
              </a:solidFill>
              <a:round/>
            </a:ln>
            <a:effectLst/>
          </c:spPr>
          <c:marker>
            <c:symbol val="none"/>
          </c:marker>
          <c:val>
            <c:numRef>
              <c:f>Correlations!$V$17:$V$24</c:f>
              <c:numCache>
                <c:formatCode>General</c:formatCode>
                <c:ptCount val="8"/>
                <c:pt idx="0">
                  <c:v>0.42755555555555502</c:v>
                </c:pt>
                <c:pt idx="1">
                  <c:v>0.44799999999999901</c:v>
                </c:pt>
                <c:pt idx="2">
                  <c:v>0.54222222222222205</c:v>
                </c:pt>
                <c:pt idx="3">
                  <c:v>0.56088888888888899</c:v>
                </c:pt>
                <c:pt idx="4">
                  <c:v>0.586666666666666</c:v>
                </c:pt>
                <c:pt idx="5">
                  <c:v>0.66400000000000003</c:v>
                </c:pt>
                <c:pt idx="6">
                  <c:v>0.69777777777777805</c:v>
                </c:pt>
                <c:pt idx="7">
                  <c:v>0.78488888888888897</c:v>
                </c:pt>
              </c:numCache>
            </c:numRef>
          </c:val>
          <c:smooth val="0"/>
          <c:extLst>
            <c:ext xmlns:c16="http://schemas.microsoft.com/office/drawing/2014/chart" uri="{C3380CC4-5D6E-409C-BE32-E72D297353CC}">
              <c16:uniqueId val="{00000001-D7D0-4684-BB3C-E0FE57CE805D}"/>
            </c:ext>
          </c:extLst>
        </c:ser>
        <c:ser>
          <c:idx val="4"/>
          <c:order val="4"/>
          <c:tx>
            <c:v>OT Khare K (Xi-based)</c:v>
          </c:tx>
          <c:spPr>
            <a:ln w="22225" cap="rnd">
              <a:solidFill>
                <a:schemeClr val="accent2"/>
              </a:solidFill>
              <a:round/>
            </a:ln>
            <a:effectLst/>
          </c:spPr>
          <c:marker>
            <c:symbol val="none"/>
          </c:marker>
          <c:val>
            <c:numRef>
              <c:f>Correlations!$AD$6:$AD$13</c:f>
              <c:numCache>
                <c:formatCode>General</c:formatCode>
                <c:ptCount val="8"/>
                <c:pt idx="0">
                  <c:v>0.33422222222222198</c:v>
                </c:pt>
                <c:pt idx="1">
                  <c:v>0.40088888888888802</c:v>
                </c:pt>
                <c:pt idx="2">
                  <c:v>0.46400000000000002</c:v>
                </c:pt>
                <c:pt idx="3">
                  <c:v>0.48888888888888898</c:v>
                </c:pt>
                <c:pt idx="4">
                  <c:v>0.53600000000000003</c:v>
                </c:pt>
                <c:pt idx="5">
                  <c:v>0.55644444444444396</c:v>
                </c:pt>
                <c:pt idx="6">
                  <c:v>0.56266666666666698</c:v>
                </c:pt>
                <c:pt idx="7">
                  <c:v>0.58399999999999996</c:v>
                </c:pt>
              </c:numCache>
            </c:numRef>
          </c:val>
          <c:smooth val="0"/>
          <c:extLst>
            <c:ext xmlns:c16="http://schemas.microsoft.com/office/drawing/2014/chart" uri="{C3380CC4-5D6E-409C-BE32-E72D297353CC}">
              <c16:uniqueId val="{00000002-D7D0-4684-BB3C-E0FE57CE805D}"/>
            </c:ext>
          </c:extLst>
        </c:ser>
        <c:ser>
          <c:idx val="6"/>
          <c:order val="6"/>
          <c:tx>
            <c:v>OT Khare K (Mu*-based)</c:v>
          </c:tx>
          <c:spPr>
            <a:ln w="22225" cap="rnd">
              <a:solidFill>
                <a:schemeClr val="accent1"/>
              </a:solidFill>
              <a:round/>
            </a:ln>
            <a:effectLst/>
          </c:spPr>
          <c:marker>
            <c:symbol val="none"/>
          </c:marker>
          <c:val>
            <c:numRef>
              <c:f>Correlations!$AD$17:$AD$24</c:f>
              <c:numCache>
                <c:formatCode>General</c:formatCode>
                <c:ptCount val="8"/>
                <c:pt idx="0">
                  <c:v>0.33422222222222198</c:v>
                </c:pt>
                <c:pt idx="1">
                  <c:v>0.38311111111111101</c:v>
                </c:pt>
                <c:pt idx="2">
                  <c:v>0.36533333333333301</c:v>
                </c:pt>
                <c:pt idx="3">
                  <c:v>0.45777777777777701</c:v>
                </c:pt>
                <c:pt idx="4">
                  <c:v>0.52266666666666595</c:v>
                </c:pt>
                <c:pt idx="5">
                  <c:v>0.53600000000000003</c:v>
                </c:pt>
                <c:pt idx="6">
                  <c:v>0.551111111111111</c:v>
                </c:pt>
                <c:pt idx="7">
                  <c:v>0.606222222222222</c:v>
                </c:pt>
              </c:numCache>
            </c:numRef>
          </c:val>
          <c:smooth val="0"/>
          <c:extLst>
            <c:ext xmlns:c16="http://schemas.microsoft.com/office/drawing/2014/chart" uri="{C3380CC4-5D6E-409C-BE32-E72D297353CC}">
              <c16:uniqueId val="{00000003-D7D0-4684-BB3C-E0FE57CE805D}"/>
            </c:ext>
          </c:extLst>
        </c:ser>
        <c:ser>
          <c:idx val="8"/>
          <c:order val="8"/>
          <c:tx>
            <c:v>Sobol winding K (Xi-based)</c:v>
          </c:tx>
          <c:spPr>
            <a:ln w="22225" cap="rnd">
              <a:solidFill>
                <a:schemeClr val="accent2"/>
              </a:solidFill>
              <a:round/>
            </a:ln>
            <a:effectLst/>
          </c:spPr>
          <c:marker>
            <c:symbol val="none"/>
          </c:marker>
          <c:val>
            <c:numRef>
              <c:f>Correlations!$X$6:$X$13</c:f>
              <c:numCache>
                <c:formatCode>General</c:formatCode>
                <c:ptCount val="8"/>
                <c:pt idx="0">
                  <c:v>0.32888888888888801</c:v>
                </c:pt>
                <c:pt idx="1">
                  <c:v>0.46577777777777701</c:v>
                </c:pt>
                <c:pt idx="2">
                  <c:v>0.48</c:v>
                </c:pt>
                <c:pt idx="3">
                  <c:v>0.60355555555555496</c:v>
                </c:pt>
                <c:pt idx="4">
                  <c:v>0.66844444444444395</c:v>
                </c:pt>
                <c:pt idx="5">
                  <c:v>0.69955555555555504</c:v>
                </c:pt>
                <c:pt idx="6">
                  <c:v>0.78488888888888897</c:v>
                </c:pt>
                <c:pt idx="7">
                  <c:v>0.89155555555555499</c:v>
                </c:pt>
              </c:numCache>
            </c:numRef>
          </c:val>
          <c:smooth val="0"/>
          <c:extLst>
            <c:ext xmlns:c16="http://schemas.microsoft.com/office/drawing/2014/chart" uri="{C3380CC4-5D6E-409C-BE32-E72D297353CC}">
              <c16:uniqueId val="{00000004-D7D0-4684-BB3C-E0FE57CE805D}"/>
            </c:ext>
          </c:extLst>
        </c:ser>
        <c:ser>
          <c:idx val="10"/>
          <c:order val="10"/>
          <c:tx>
            <c:v>Sobol winding K (Mu*-based)</c:v>
          </c:tx>
          <c:spPr>
            <a:ln w="22225" cap="rnd">
              <a:solidFill>
                <a:schemeClr val="accent1"/>
              </a:solidFill>
              <a:round/>
            </a:ln>
            <a:effectLst/>
          </c:spPr>
          <c:marker>
            <c:symbol val="none"/>
          </c:marker>
          <c:val>
            <c:numRef>
              <c:f>Correlations!$X$17:$X$24</c:f>
              <c:numCache>
                <c:formatCode>General</c:formatCode>
                <c:ptCount val="8"/>
                <c:pt idx="0">
                  <c:v>0.32888888888888801</c:v>
                </c:pt>
                <c:pt idx="1">
                  <c:v>0.413333333333333</c:v>
                </c:pt>
                <c:pt idx="2">
                  <c:v>0.366222222222222</c:v>
                </c:pt>
                <c:pt idx="3">
                  <c:v>0.49244444444444402</c:v>
                </c:pt>
                <c:pt idx="4">
                  <c:v>0.57066666666666699</c:v>
                </c:pt>
                <c:pt idx="5">
                  <c:v>0.56000000000000005</c:v>
                </c:pt>
                <c:pt idx="6">
                  <c:v>0.59199999999999997</c:v>
                </c:pt>
                <c:pt idx="7">
                  <c:v>0.73599999999999999</c:v>
                </c:pt>
              </c:numCache>
            </c:numRef>
          </c:val>
          <c:smooth val="0"/>
          <c:extLst>
            <c:ext xmlns:c16="http://schemas.microsoft.com/office/drawing/2014/chart" uri="{C3380CC4-5D6E-409C-BE32-E72D297353CC}">
              <c16:uniqueId val="{00000005-D7D0-4684-BB3C-E0FE57CE805D}"/>
            </c:ext>
          </c:extLst>
        </c:ser>
        <c:ser>
          <c:idx val="12"/>
          <c:order val="12"/>
          <c:tx>
            <c:v>Rd radial K (Xi-based)</c:v>
          </c:tx>
          <c:spPr>
            <a:ln w="22225" cap="rnd">
              <a:solidFill>
                <a:schemeClr val="accent2"/>
              </a:solidFill>
              <a:round/>
            </a:ln>
            <a:effectLst/>
          </c:spPr>
          <c:marker>
            <c:symbol val="none"/>
          </c:marker>
          <c:val>
            <c:numRef>
              <c:f>Correlations!$AB$6:$AB$13</c:f>
              <c:numCache>
                <c:formatCode>General</c:formatCode>
                <c:ptCount val="8"/>
                <c:pt idx="0">
                  <c:v>0.52977777777777801</c:v>
                </c:pt>
                <c:pt idx="1">
                  <c:v>0.57599999999999996</c:v>
                </c:pt>
                <c:pt idx="2">
                  <c:v>0.58399999999999996</c:v>
                </c:pt>
                <c:pt idx="3">
                  <c:v>0.68355555555555503</c:v>
                </c:pt>
                <c:pt idx="4">
                  <c:v>0.68266666666666698</c:v>
                </c:pt>
                <c:pt idx="5">
                  <c:v>0.71911111111111103</c:v>
                </c:pt>
                <c:pt idx="6">
                  <c:v>0.82755555555555604</c:v>
                </c:pt>
                <c:pt idx="7">
                  <c:v>0.91555555555555501</c:v>
                </c:pt>
              </c:numCache>
            </c:numRef>
          </c:val>
          <c:smooth val="0"/>
          <c:extLst>
            <c:ext xmlns:c16="http://schemas.microsoft.com/office/drawing/2014/chart" uri="{C3380CC4-5D6E-409C-BE32-E72D297353CC}">
              <c16:uniqueId val="{00000006-D7D0-4684-BB3C-E0FE57CE805D}"/>
            </c:ext>
          </c:extLst>
        </c:ser>
        <c:ser>
          <c:idx val="14"/>
          <c:order val="14"/>
          <c:tx>
            <c:v>Rd radial K (Mu*-based)</c:v>
          </c:tx>
          <c:spPr>
            <a:ln w="22225" cap="rnd">
              <a:solidFill>
                <a:schemeClr val="accent1"/>
              </a:solidFill>
              <a:round/>
            </a:ln>
            <a:effectLst/>
          </c:spPr>
          <c:marker>
            <c:symbol val="none"/>
          </c:marker>
          <c:val>
            <c:numRef>
              <c:f>Correlations!$AB$17:$AB$24</c:f>
              <c:numCache>
                <c:formatCode>General</c:formatCode>
                <c:ptCount val="8"/>
                <c:pt idx="0">
                  <c:v>0.52977777777777801</c:v>
                </c:pt>
                <c:pt idx="1">
                  <c:v>0.55288888888888899</c:v>
                </c:pt>
                <c:pt idx="2">
                  <c:v>0.61511111111111105</c:v>
                </c:pt>
                <c:pt idx="3">
                  <c:v>0.61066666666666602</c:v>
                </c:pt>
                <c:pt idx="4">
                  <c:v>0.58311111111111102</c:v>
                </c:pt>
                <c:pt idx="5">
                  <c:v>0.72622222222222199</c:v>
                </c:pt>
                <c:pt idx="6">
                  <c:v>0.74755555555555497</c:v>
                </c:pt>
                <c:pt idx="7">
                  <c:v>0.80622222222222195</c:v>
                </c:pt>
              </c:numCache>
            </c:numRef>
          </c:val>
          <c:smooth val="0"/>
          <c:extLst>
            <c:ext xmlns:c16="http://schemas.microsoft.com/office/drawing/2014/chart" uri="{C3380CC4-5D6E-409C-BE32-E72D297353CC}">
              <c16:uniqueId val="{00000007-D7D0-4684-BB3C-E0FE57CE805D}"/>
            </c:ext>
          </c:extLst>
        </c:ser>
        <c:ser>
          <c:idx val="16"/>
          <c:order val="16"/>
          <c:tx>
            <c:v>Sobol rad base K (Xi-based)</c:v>
          </c:tx>
          <c:spPr>
            <a:ln w="22225" cap="rnd">
              <a:solidFill>
                <a:schemeClr val="accent2"/>
              </a:solidFill>
              <a:round/>
            </a:ln>
            <a:effectLst/>
          </c:spPr>
          <c:marker>
            <c:symbol val="none"/>
          </c:marker>
          <c:val>
            <c:numRef>
              <c:f>Correlations!$Z$6:$Z$13</c:f>
              <c:numCache>
                <c:formatCode>General</c:formatCode>
                <c:ptCount val="8"/>
                <c:pt idx="0">
                  <c:v>0.45511111111111102</c:v>
                </c:pt>
                <c:pt idx="1">
                  <c:v>0.58399999999999996</c:v>
                </c:pt>
                <c:pt idx="2">
                  <c:v>0.6</c:v>
                </c:pt>
                <c:pt idx="3">
                  <c:v>0.61688888888888904</c:v>
                </c:pt>
                <c:pt idx="4">
                  <c:v>0.60355555555555496</c:v>
                </c:pt>
                <c:pt idx="5">
                  <c:v>0.62044444444444402</c:v>
                </c:pt>
                <c:pt idx="6">
                  <c:v>0.67377777777777703</c:v>
                </c:pt>
                <c:pt idx="7">
                  <c:v>0.65066666666666695</c:v>
                </c:pt>
              </c:numCache>
            </c:numRef>
          </c:val>
          <c:smooth val="0"/>
          <c:extLst>
            <c:ext xmlns:c16="http://schemas.microsoft.com/office/drawing/2014/chart" uri="{C3380CC4-5D6E-409C-BE32-E72D297353CC}">
              <c16:uniqueId val="{00000008-D7D0-4684-BB3C-E0FE57CE805D}"/>
            </c:ext>
          </c:extLst>
        </c:ser>
        <c:ser>
          <c:idx val="18"/>
          <c:order val="18"/>
          <c:tx>
            <c:v>Sobol rad base K (Mu*-based)</c:v>
          </c:tx>
          <c:spPr>
            <a:ln w="22225" cap="rnd">
              <a:solidFill>
                <a:schemeClr val="accent1"/>
              </a:solidFill>
              <a:round/>
            </a:ln>
            <a:effectLst/>
          </c:spPr>
          <c:marker>
            <c:symbol val="none"/>
          </c:marker>
          <c:val>
            <c:numRef>
              <c:f>Correlations!$Z$17:$Z$24</c:f>
              <c:numCache>
                <c:formatCode>General</c:formatCode>
                <c:ptCount val="8"/>
                <c:pt idx="0">
                  <c:v>0.45511111111111102</c:v>
                </c:pt>
                <c:pt idx="1">
                  <c:v>0.56444444444444397</c:v>
                </c:pt>
                <c:pt idx="2">
                  <c:v>0.58755555555555505</c:v>
                </c:pt>
                <c:pt idx="3">
                  <c:v>0.64711111111111097</c:v>
                </c:pt>
                <c:pt idx="4">
                  <c:v>0.64711111111111097</c:v>
                </c:pt>
                <c:pt idx="5">
                  <c:v>0.61777777777777798</c:v>
                </c:pt>
                <c:pt idx="6">
                  <c:v>0.706666666666667</c:v>
                </c:pt>
                <c:pt idx="7">
                  <c:v>0.68888888888888899</c:v>
                </c:pt>
              </c:numCache>
            </c:numRef>
          </c:val>
          <c:smooth val="0"/>
          <c:extLst>
            <c:ext xmlns:c16="http://schemas.microsoft.com/office/drawing/2014/chart" uri="{C3380CC4-5D6E-409C-BE32-E72D297353CC}">
              <c16:uniqueId val="{00000009-D7D0-4684-BB3C-E0FE57CE805D}"/>
            </c:ext>
          </c:extLst>
        </c:ser>
        <c:dLbls>
          <c:showLegendKey val="0"/>
          <c:showVal val="0"/>
          <c:showCatName val="0"/>
          <c:showSerName val="0"/>
          <c:showPercent val="0"/>
          <c:showBubbleSize val="0"/>
        </c:dLbls>
        <c:marker val="1"/>
        <c:smooth val="0"/>
        <c:axId val="692474176"/>
        <c:axId val="876510224"/>
      </c:lineChart>
      <c:lineChart>
        <c:grouping val="standard"/>
        <c:varyColors val="0"/>
        <c:dLbls>
          <c:showLegendKey val="0"/>
          <c:showVal val="0"/>
          <c:showCatName val="0"/>
          <c:showSerName val="0"/>
          <c:showPercent val="0"/>
          <c:showBubbleSize val="0"/>
        </c:dLbls>
        <c:marker val="1"/>
        <c:smooth val="0"/>
        <c:axId val="1252408975"/>
        <c:axId val="1252407727"/>
        <c:extLst>
          <c:ext xmlns:c15="http://schemas.microsoft.com/office/drawing/2012/chart" uri="{02D57815-91ED-43cb-92C2-25804820EDAC}">
            <c15:filteredLineSeries>
              <c15:ser>
                <c:idx val="1"/>
                <c:order val="1"/>
                <c:tx>
                  <c:v>Sobol radial P (Xi-based)</c:v>
                </c:tx>
                <c:spPr>
                  <a:ln w="22225" cap="rnd">
                    <a:solidFill>
                      <a:schemeClr val="accent2"/>
                    </a:solidFill>
                    <a:prstDash val="dash"/>
                    <a:round/>
                  </a:ln>
                  <a:effectLst/>
                </c:spPr>
                <c:marker>
                  <c:symbol val="none"/>
                </c:marker>
                <c:cat>
                  <c:numRef>
                    <c:extLst>
                      <c:ext uri="{02D57815-91ED-43cb-92C2-25804820EDAC}">
                        <c15:formulaRef>
                          <c15:sqref>Correlations!$U$17:$U$24</c15:sqref>
                        </c15:formulaRef>
                      </c:ext>
                    </c:extLst>
                    <c:numCache>
                      <c:formatCode>General</c:formatCode>
                      <c:ptCount val="8"/>
                      <c:pt idx="0">
                        <c:v>2</c:v>
                      </c:pt>
                      <c:pt idx="1">
                        <c:v>4</c:v>
                      </c:pt>
                      <c:pt idx="2">
                        <c:v>6</c:v>
                      </c:pt>
                      <c:pt idx="3">
                        <c:v>10</c:v>
                      </c:pt>
                      <c:pt idx="4">
                        <c:v>15</c:v>
                      </c:pt>
                      <c:pt idx="5">
                        <c:v>25</c:v>
                      </c:pt>
                      <c:pt idx="6">
                        <c:v>40</c:v>
                      </c:pt>
                      <c:pt idx="7">
                        <c:v>100</c:v>
                      </c:pt>
                    </c:numCache>
                  </c:numRef>
                </c:cat>
                <c:val>
                  <c:numRef>
                    <c:extLst>
                      <c:ext uri="{02D57815-91ED-43cb-92C2-25804820EDAC}">
                        <c15:formulaRef>
                          <c15:sqref>Correlations!$W$6:$W$13</c15:sqref>
                        </c15:formulaRef>
                      </c:ext>
                    </c:extLst>
                    <c:numCache>
                      <c:formatCode>General</c:formatCode>
                      <c:ptCount val="8"/>
                      <c:pt idx="0">
                        <c:v>0.48908897761173398</c:v>
                      </c:pt>
                      <c:pt idx="1">
                        <c:v>0.48289174031286403</c:v>
                      </c:pt>
                      <c:pt idx="2">
                        <c:v>0.53530030188927902</c:v>
                      </c:pt>
                      <c:pt idx="3">
                        <c:v>0.63008718177582801</c:v>
                      </c:pt>
                      <c:pt idx="4">
                        <c:v>0.70804425720004605</c:v>
                      </c:pt>
                      <c:pt idx="5">
                        <c:v>0.79870493062069403</c:v>
                      </c:pt>
                      <c:pt idx="6">
                        <c:v>0.87174026565187601</c:v>
                      </c:pt>
                      <c:pt idx="7">
                        <c:v>0.95024126823784405</c:v>
                      </c:pt>
                    </c:numCache>
                  </c:numRef>
                </c:val>
                <c:smooth val="0"/>
                <c:extLst>
                  <c:ext xmlns:c16="http://schemas.microsoft.com/office/drawing/2014/chart" uri="{C3380CC4-5D6E-409C-BE32-E72D297353CC}">
                    <c16:uniqueId val="{0000000A-D7D0-4684-BB3C-E0FE57CE805D}"/>
                  </c:ext>
                </c:extLst>
              </c15:ser>
            </c15:filteredLineSeries>
            <c15:filteredLineSeries>
              <c15:ser>
                <c:idx val="3"/>
                <c:order val="3"/>
                <c:tx>
                  <c:v>Sobol radial P (Mu*-based)</c:v>
                </c:tx>
                <c:spPr>
                  <a:ln w="22225" cap="rnd">
                    <a:solidFill>
                      <a:schemeClr val="accent1"/>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Correlations!$W$17:$W$24</c15:sqref>
                        </c15:formulaRef>
                      </c:ext>
                    </c:extLst>
                    <c:numCache>
                      <c:formatCode>General</c:formatCode>
                      <c:ptCount val="8"/>
                      <c:pt idx="0">
                        <c:v>0.48908897761173398</c:v>
                      </c:pt>
                      <c:pt idx="1">
                        <c:v>0.40529523016719199</c:v>
                      </c:pt>
                      <c:pt idx="2">
                        <c:v>0.51349725547101899</c:v>
                      </c:pt>
                      <c:pt idx="3">
                        <c:v>0.48827175602642803</c:v>
                      </c:pt>
                      <c:pt idx="4">
                        <c:v>0.54269804034751501</c:v>
                      </c:pt>
                      <c:pt idx="5">
                        <c:v>0.60166031532241704</c:v>
                      </c:pt>
                      <c:pt idx="6">
                        <c:v>0.62377327527153503</c:v>
                      </c:pt>
                      <c:pt idx="7">
                        <c:v>0.77750408873353405</c:v>
                      </c:pt>
                    </c:numCache>
                  </c:numRef>
                </c:val>
                <c:smooth val="0"/>
                <c:extLst xmlns:c15="http://schemas.microsoft.com/office/drawing/2012/chart">
                  <c:ext xmlns:c16="http://schemas.microsoft.com/office/drawing/2014/chart" uri="{C3380CC4-5D6E-409C-BE32-E72D297353CC}">
                    <c16:uniqueId val="{0000000B-D7D0-4684-BB3C-E0FE57CE805D}"/>
                  </c:ext>
                </c:extLst>
              </c15:ser>
            </c15:filteredLineSeries>
            <c15:filteredLineSeries>
              <c15:ser>
                <c:idx val="5"/>
                <c:order val="5"/>
                <c:tx>
                  <c:v>OT Khare P (Xi-based)</c:v>
                </c:tx>
                <c:spPr>
                  <a:ln w="22225" cap="rnd">
                    <a:solidFill>
                      <a:schemeClr val="accent2"/>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Correlations!$AE$6:$AE$13</c15:sqref>
                        </c15:formulaRef>
                      </c:ext>
                    </c:extLst>
                    <c:numCache>
                      <c:formatCode>General</c:formatCode>
                      <c:ptCount val="8"/>
                      <c:pt idx="0">
                        <c:v>0.42928544927520701</c:v>
                      </c:pt>
                      <c:pt idx="1">
                        <c:v>0.48684840909070598</c:v>
                      </c:pt>
                      <c:pt idx="2">
                        <c:v>0.474719084408741</c:v>
                      </c:pt>
                      <c:pt idx="3">
                        <c:v>0.53898298766164499</c:v>
                      </c:pt>
                      <c:pt idx="4">
                        <c:v>0.61153108461896799</c:v>
                      </c:pt>
                      <c:pt idx="5">
                        <c:v>0.61795503328442802</c:v>
                      </c:pt>
                      <c:pt idx="6">
                        <c:v>0.58152320556709103</c:v>
                      </c:pt>
                      <c:pt idx="7">
                        <c:v>0.60851328125765503</c:v>
                      </c:pt>
                    </c:numCache>
                  </c:numRef>
                </c:val>
                <c:smooth val="0"/>
                <c:extLst xmlns:c15="http://schemas.microsoft.com/office/drawing/2012/chart">
                  <c:ext xmlns:c16="http://schemas.microsoft.com/office/drawing/2014/chart" uri="{C3380CC4-5D6E-409C-BE32-E72D297353CC}">
                    <c16:uniqueId val="{0000000C-D7D0-4684-BB3C-E0FE57CE805D}"/>
                  </c:ext>
                </c:extLst>
              </c15:ser>
            </c15:filteredLineSeries>
            <c15:filteredLineSeries>
              <c15:ser>
                <c:idx val="7"/>
                <c:order val="7"/>
                <c:tx>
                  <c:v>OT Khare P (Mu*-based)</c:v>
                </c:tx>
                <c:spPr>
                  <a:ln w="22225" cap="rnd">
                    <a:solidFill>
                      <a:schemeClr val="accent1"/>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Correlations!$AE$17:$AE$24</c15:sqref>
                        </c15:formulaRef>
                      </c:ext>
                    </c:extLst>
                    <c:numCache>
                      <c:formatCode>General</c:formatCode>
                      <c:ptCount val="8"/>
                      <c:pt idx="0">
                        <c:v>0.42928544927520701</c:v>
                      </c:pt>
                      <c:pt idx="1">
                        <c:v>0.49458490357626</c:v>
                      </c:pt>
                      <c:pt idx="2">
                        <c:v>0.34880307492359203</c:v>
                      </c:pt>
                      <c:pt idx="3">
                        <c:v>0.50328524038457201</c:v>
                      </c:pt>
                      <c:pt idx="4">
                        <c:v>0.60048594197205196</c:v>
                      </c:pt>
                      <c:pt idx="5">
                        <c:v>0.57880090985456001</c:v>
                      </c:pt>
                      <c:pt idx="6">
                        <c:v>0.55875114889849098</c:v>
                      </c:pt>
                      <c:pt idx="7">
                        <c:v>0.58582821707166499</c:v>
                      </c:pt>
                    </c:numCache>
                  </c:numRef>
                </c:val>
                <c:smooth val="0"/>
                <c:extLst xmlns:c15="http://schemas.microsoft.com/office/drawing/2012/chart">
                  <c:ext xmlns:c16="http://schemas.microsoft.com/office/drawing/2014/chart" uri="{C3380CC4-5D6E-409C-BE32-E72D297353CC}">
                    <c16:uniqueId val="{0000000D-D7D0-4684-BB3C-E0FE57CE805D}"/>
                  </c:ext>
                </c:extLst>
              </c15:ser>
            </c15:filteredLineSeries>
            <c15:filteredLineSeries>
              <c15:ser>
                <c:idx val="9"/>
                <c:order val="9"/>
                <c:tx>
                  <c:v>Sobol winding P (Xi-based)</c:v>
                </c:tx>
                <c:spPr>
                  <a:ln w="22225" cap="rnd">
                    <a:solidFill>
                      <a:schemeClr val="accent2"/>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Correlations!$Y$6:$Y$13</c15:sqref>
                        </c15:formulaRef>
                      </c:ext>
                    </c:extLst>
                    <c:numCache>
                      <c:formatCode>General</c:formatCode>
                      <c:ptCount val="8"/>
                      <c:pt idx="0">
                        <c:v>0.36767972522641701</c:v>
                      </c:pt>
                      <c:pt idx="1">
                        <c:v>0.47737190594665702</c:v>
                      </c:pt>
                      <c:pt idx="2">
                        <c:v>0.497040453965225</c:v>
                      </c:pt>
                      <c:pt idx="3">
                        <c:v>0.60058763741574195</c:v>
                      </c:pt>
                      <c:pt idx="4">
                        <c:v>0.68327883737440898</c:v>
                      </c:pt>
                      <c:pt idx="5">
                        <c:v>0.68343716044136904</c:v>
                      </c:pt>
                      <c:pt idx="6">
                        <c:v>0.80269481701803902</c:v>
                      </c:pt>
                      <c:pt idx="7">
                        <c:v>0.936493067414219</c:v>
                      </c:pt>
                    </c:numCache>
                  </c:numRef>
                </c:val>
                <c:smooth val="0"/>
                <c:extLst xmlns:c15="http://schemas.microsoft.com/office/drawing/2012/chart">
                  <c:ext xmlns:c16="http://schemas.microsoft.com/office/drawing/2014/chart" uri="{C3380CC4-5D6E-409C-BE32-E72D297353CC}">
                    <c16:uniqueId val="{0000000E-D7D0-4684-BB3C-E0FE57CE805D}"/>
                  </c:ext>
                </c:extLst>
              </c15:ser>
            </c15:filteredLineSeries>
            <c15:filteredLineSeries>
              <c15:ser>
                <c:idx val="11"/>
                <c:order val="11"/>
                <c:tx>
                  <c:v>Sobol winding P (Mu*-based)</c:v>
                </c:tx>
                <c:spPr>
                  <a:ln w="22225" cap="rnd">
                    <a:solidFill>
                      <a:schemeClr val="accent1"/>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Correlations!$Y$17:$Y$24</c15:sqref>
                        </c15:formulaRef>
                      </c:ext>
                    </c:extLst>
                    <c:numCache>
                      <c:formatCode>General</c:formatCode>
                      <c:ptCount val="8"/>
                      <c:pt idx="0">
                        <c:v>0.36767972522641701</c:v>
                      </c:pt>
                      <c:pt idx="1">
                        <c:v>0.41520230189462398</c:v>
                      </c:pt>
                      <c:pt idx="2">
                        <c:v>0.31645349533269701</c:v>
                      </c:pt>
                      <c:pt idx="3">
                        <c:v>0.47866836807865998</c:v>
                      </c:pt>
                      <c:pt idx="4">
                        <c:v>0.51567446777427695</c:v>
                      </c:pt>
                      <c:pt idx="5">
                        <c:v>0.488281927975934</c:v>
                      </c:pt>
                      <c:pt idx="6">
                        <c:v>0.55897698328073098</c:v>
                      </c:pt>
                      <c:pt idx="7">
                        <c:v>0.71619253480990896</c:v>
                      </c:pt>
                    </c:numCache>
                  </c:numRef>
                </c:val>
                <c:smooth val="0"/>
                <c:extLst xmlns:c15="http://schemas.microsoft.com/office/drawing/2012/chart">
                  <c:ext xmlns:c16="http://schemas.microsoft.com/office/drawing/2014/chart" uri="{C3380CC4-5D6E-409C-BE32-E72D297353CC}">
                    <c16:uniqueId val="{0000000F-D7D0-4684-BB3C-E0FE57CE805D}"/>
                  </c:ext>
                </c:extLst>
              </c15:ser>
            </c15:filteredLineSeries>
            <c15:filteredLineSeries>
              <c15:ser>
                <c:idx val="13"/>
                <c:order val="13"/>
                <c:tx>
                  <c:v>Rd radial P (Xi-based)</c:v>
                </c:tx>
                <c:spPr>
                  <a:ln w="22225" cap="rnd">
                    <a:solidFill>
                      <a:schemeClr val="accent2"/>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Correlations!$AC$6:$AC$13</c15:sqref>
                        </c15:formulaRef>
                      </c:ext>
                    </c:extLst>
                    <c:numCache>
                      <c:formatCode>General</c:formatCode>
                      <c:ptCount val="8"/>
                      <c:pt idx="0">
                        <c:v>0.59034504679773703</c:v>
                      </c:pt>
                      <c:pt idx="1">
                        <c:v>0.63131270883496005</c:v>
                      </c:pt>
                      <c:pt idx="2">
                        <c:v>0.601915363661224</c:v>
                      </c:pt>
                      <c:pt idx="3">
                        <c:v>0.72448522399400594</c:v>
                      </c:pt>
                      <c:pt idx="4">
                        <c:v>0.73545485022674995</c:v>
                      </c:pt>
                      <c:pt idx="5">
                        <c:v>0.71602038353923902</c:v>
                      </c:pt>
                      <c:pt idx="6">
                        <c:v>0.854064543642999</c:v>
                      </c:pt>
                      <c:pt idx="7">
                        <c:v>0.95238524243339295</c:v>
                      </c:pt>
                    </c:numCache>
                  </c:numRef>
                </c:val>
                <c:smooth val="0"/>
                <c:extLst xmlns:c15="http://schemas.microsoft.com/office/drawing/2012/chart">
                  <c:ext xmlns:c16="http://schemas.microsoft.com/office/drawing/2014/chart" uri="{C3380CC4-5D6E-409C-BE32-E72D297353CC}">
                    <c16:uniqueId val="{00000010-D7D0-4684-BB3C-E0FE57CE805D}"/>
                  </c:ext>
                </c:extLst>
              </c15:ser>
            </c15:filteredLineSeries>
            <c15:filteredLineSeries>
              <c15:ser>
                <c:idx val="15"/>
                <c:order val="15"/>
                <c:tx>
                  <c:v>Rd radial P (Mu*-based)</c:v>
                </c:tx>
                <c:spPr>
                  <a:ln w="22225" cap="rnd">
                    <a:solidFill>
                      <a:schemeClr val="accent1"/>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Correlations!$AC$17:$AC$24</c15:sqref>
                        </c15:formulaRef>
                      </c:ext>
                    </c:extLst>
                    <c:numCache>
                      <c:formatCode>General</c:formatCode>
                      <c:ptCount val="8"/>
                      <c:pt idx="0">
                        <c:v>0.59034504679773703</c:v>
                      </c:pt>
                      <c:pt idx="1">
                        <c:v>0.56358468310533505</c:v>
                      </c:pt>
                      <c:pt idx="2">
                        <c:v>0.613885065611257</c:v>
                      </c:pt>
                      <c:pt idx="3">
                        <c:v>0.61330649600880804</c:v>
                      </c:pt>
                      <c:pt idx="4">
                        <c:v>0.52647563818538601</c:v>
                      </c:pt>
                      <c:pt idx="5">
                        <c:v>0.71570069846970896</c:v>
                      </c:pt>
                      <c:pt idx="6">
                        <c:v>0.71613013396615099</c:v>
                      </c:pt>
                      <c:pt idx="7">
                        <c:v>0.82611318665558497</c:v>
                      </c:pt>
                    </c:numCache>
                  </c:numRef>
                </c:val>
                <c:smooth val="0"/>
                <c:extLst xmlns:c15="http://schemas.microsoft.com/office/drawing/2012/chart">
                  <c:ext xmlns:c16="http://schemas.microsoft.com/office/drawing/2014/chart" uri="{C3380CC4-5D6E-409C-BE32-E72D297353CC}">
                    <c16:uniqueId val="{00000011-D7D0-4684-BB3C-E0FE57CE805D}"/>
                  </c:ext>
                </c:extLst>
              </c15:ser>
            </c15:filteredLineSeries>
            <c15:filteredLineSeries>
              <c15:ser>
                <c:idx val="17"/>
                <c:order val="17"/>
                <c:tx>
                  <c:v>Sobol rad base P (Xi-based)</c:v>
                </c:tx>
                <c:spPr>
                  <a:ln w="22225" cap="rnd">
                    <a:solidFill>
                      <a:schemeClr val="accent2"/>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Correlations!$AA$6:$AA$13</c15:sqref>
                        </c15:formulaRef>
                      </c:ext>
                    </c:extLst>
                    <c:numCache>
                      <c:formatCode>General</c:formatCode>
                      <c:ptCount val="8"/>
                      <c:pt idx="0">
                        <c:v>0.47635920236736701</c:v>
                      </c:pt>
                      <c:pt idx="1">
                        <c:v>0.62309737777670804</c:v>
                      </c:pt>
                      <c:pt idx="2">
                        <c:v>0.64992117429495999</c:v>
                      </c:pt>
                      <c:pt idx="3">
                        <c:v>0.67846828425516903</c:v>
                      </c:pt>
                      <c:pt idx="4">
                        <c:v>0.66320230323081097</c:v>
                      </c:pt>
                      <c:pt idx="5">
                        <c:v>0.67889375661969498</c:v>
                      </c:pt>
                      <c:pt idx="6">
                        <c:v>0.73398545114586899</c:v>
                      </c:pt>
                      <c:pt idx="7">
                        <c:v>0.73711014326601598</c:v>
                      </c:pt>
                    </c:numCache>
                  </c:numRef>
                </c:val>
                <c:smooth val="0"/>
                <c:extLst xmlns:c15="http://schemas.microsoft.com/office/drawing/2012/chart">
                  <c:ext xmlns:c16="http://schemas.microsoft.com/office/drawing/2014/chart" uri="{C3380CC4-5D6E-409C-BE32-E72D297353CC}">
                    <c16:uniqueId val="{00000012-D7D0-4684-BB3C-E0FE57CE805D}"/>
                  </c:ext>
                </c:extLst>
              </c15:ser>
            </c15:filteredLineSeries>
            <c15:filteredLineSeries>
              <c15:ser>
                <c:idx val="19"/>
                <c:order val="19"/>
                <c:tx>
                  <c:v>Sobol rad base P (Mu*-based)</c:v>
                </c:tx>
                <c:spPr>
                  <a:ln w="22225" cap="rnd">
                    <a:solidFill>
                      <a:schemeClr val="accent1"/>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Correlations!$AA$17:$AA$24</c15:sqref>
                        </c15:formulaRef>
                      </c:ext>
                    </c:extLst>
                    <c:numCache>
                      <c:formatCode>General</c:formatCode>
                      <c:ptCount val="8"/>
                      <c:pt idx="0">
                        <c:v>0.47635920236736701</c:v>
                      </c:pt>
                      <c:pt idx="1">
                        <c:v>0.52705180665902296</c:v>
                      </c:pt>
                      <c:pt idx="2">
                        <c:v>0.60902157007367697</c:v>
                      </c:pt>
                      <c:pt idx="3">
                        <c:v>0.63199698467036702</c:v>
                      </c:pt>
                      <c:pt idx="4">
                        <c:v>0.65400956309343405</c:v>
                      </c:pt>
                      <c:pt idx="5">
                        <c:v>0.62716026677427394</c:v>
                      </c:pt>
                      <c:pt idx="6">
                        <c:v>0.70676904044817501</c:v>
                      </c:pt>
                      <c:pt idx="7">
                        <c:v>0.71567620704491397</c:v>
                      </c:pt>
                    </c:numCache>
                  </c:numRef>
                </c:val>
                <c:smooth val="0"/>
                <c:extLst xmlns:c15="http://schemas.microsoft.com/office/drawing/2012/chart">
                  <c:ext xmlns:c16="http://schemas.microsoft.com/office/drawing/2014/chart" uri="{C3380CC4-5D6E-409C-BE32-E72D297353CC}">
                    <c16:uniqueId val="{00000013-D7D0-4684-BB3C-E0FE57CE805D}"/>
                  </c:ext>
                </c:extLst>
              </c15:ser>
            </c15:filteredLineSeries>
          </c:ext>
        </c:extLst>
      </c:lineChart>
      <c:catAx>
        <c:axId val="692474176"/>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number</a:t>
                </a:r>
                <a:r>
                  <a:rPr lang="en-GB" sz="1400" baseline="0"/>
                  <a:t> of trajectories</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876510224"/>
        <c:crosses val="autoZero"/>
        <c:auto val="1"/>
        <c:lblAlgn val="ctr"/>
        <c:lblOffset val="100"/>
        <c:noMultiLvlLbl val="0"/>
      </c:catAx>
      <c:valAx>
        <c:axId val="876510224"/>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Kendall correlation </a:t>
                </a:r>
                <a:r>
                  <a:rPr lang="en-GB" sz="1400" baseline="0"/>
                  <a:t>(solid)</a:t>
                </a: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692474176"/>
        <c:crosses val="autoZero"/>
        <c:crossBetween val="between"/>
      </c:valAx>
      <c:valAx>
        <c:axId val="1252407727"/>
        <c:scaling>
          <c:orientation val="minMax"/>
          <c:max val="1"/>
        </c:scaling>
        <c:delete val="0"/>
        <c:axPos val="r"/>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Pearson</a:t>
                </a:r>
                <a:r>
                  <a:rPr lang="en-GB" sz="1400" baseline="0"/>
                  <a:t> correlation (dotted)</a:t>
                </a:r>
                <a:endParaRPr lang="en-GB" sz="1400"/>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52408975"/>
        <c:crosses val="max"/>
        <c:crossBetween val="between"/>
      </c:valAx>
      <c:catAx>
        <c:axId val="1252408975"/>
        <c:scaling>
          <c:orientation val="minMax"/>
        </c:scaling>
        <c:delete val="1"/>
        <c:axPos val="b"/>
        <c:numFmt formatCode="General" sourceLinked="1"/>
        <c:majorTickMark val="out"/>
        <c:minorTickMark val="none"/>
        <c:tickLblPos val="nextTo"/>
        <c:crossAx val="1252407727"/>
        <c:crosses val="autoZero"/>
        <c:auto val="1"/>
        <c:lblAlgn val="ctr"/>
        <c:lblOffset val="100"/>
        <c:noMultiLvlLbl val="0"/>
      </c:catAx>
      <c:spPr>
        <a:noFill/>
        <a:ln>
          <a:noFill/>
        </a:ln>
        <a:effectLst/>
      </c:spPr>
    </c:plotArea>
    <c:legend>
      <c:legendPos val="b"/>
      <c:layout>
        <c:manualLayout>
          <c:xMode val="edge"/>
          <c:yMode val="edge"/>
          <c:x val="2.7210166117885445E-2"/>
          <c:y val="0.68275816993464056"/>
          <c:w val="0.95302058565281722"/>
          <c:h val="0.30479084967320264"/>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78005542603264"/>
          <c:y val="3.1911601307189535E-2"/>
          <c:w val="0.76439889147934725"/>
          <c:h val="0.55747401960784326"/>
        </c:manualLayout>
      </c:layout>
      <c:lineChart>
        <c:grouping val="standard"/>
        <c:varyColors val="0"/>
        <c:dLbls>
          <c:showLegendKey val="0"/>
          <c:showVal val="0"/>
          <c:showCatName val="0"/>
          <c:showSerName val="0"/>
          <c:showPercent val="0"/>
          <c:showBubbleSize val="0"/>
        </c:dLbls>
        <c:marker val="1"/>
        <c:smooth val="0"/>
        <c:axId val="692474176"/>
        <c:axId val="876510224"/>
        <c:extLst>
          <c:ext xmlns:c15="http://schemas.microsoft.com/office/drawing/2012/chart" uri="{02D57815-91ED-43cb-92C2-25804820EDAC}">
            <c15:filteredLineSeries>
              <c15:ser>
                <c:idx val="0"/>
                <c:order val="0"/>
                <c:tx>
                  <c:v>Sobol radial K (Xi-based)</c:v>
                </c:tx>
                <c:spPr>
                  <a:ln w="22225" cap="rnd">
                    <a:solidFill>
                      <a:schemeClr val="accent2"/>
                    </a:solidFill>
                    <a:round/>
                  </a:ln>
                  <a:effectLst/>
                </c:spPr>
                <c:marker>
                  <c:symbol val="none"/>
                </c:marker>
                <c:cat>
                  <c:numRef>
                    <c:extLst>
                      <c:ext uri="{02D57815-91ED-43cb-92C2-25804820EDAC}">
                        <c15:formulaRef>
                          <c15:sqref>Correlations!$U$17:$U$24</c15:sqref>
                        </c15:formulaRef>
                      </c:ext>
                    </c:extLst>
                    <c:numCache>
                      <c:formatCode>General</c:formatCode>
                      <c:ptCount val="8"/>
                      <c:pt idx="0">
                        <c:v>2</c:v>
                      </c:pt>
                      <c:pt idx="1">
                        <c:v>4</c:v>
                      </c:pt>
                      <c:pt idx="2">
                        <c:v>6</c:v>
                      </c:pt>
                      <c:pt idx="3">
                        <c:v>10</c:v>
                      </c:pt>
                      <c:pt idx="4">
                        <c:v>15</c:v>
                      </c:pt>
                      <c:pt idx="5">
                        <c:v>25</c:v>
                      </c:pt>
                      <c:pt idx="6">
                        <c:v>40</c:v>
                      </c:pt>
                      <c:pt idx="7">
                        <c:v>100</c:v>
                      </c:pt>
                    </c:numCache>
                  </c:numRef>
                </c:cat>
                <c:val>
                  <c:numRef>
                    <c:extLst>
                      <c:ext uri="{02D57815-91ED-43cb-92C2-25804820EDAC}">
                        <c15:formulaRef>
                          <c15:sqref>Correlations!$V$6:$V$13</c15:sqref>
                        </c15:formulaRef>
                      </c:ext>
                    </c:extLst>
                    <c:numCache>
                      <c:formatCode>General</c:formatCode>
                      <c:ptCount val="8"/>
                      <c:pt idx="0">
                        <c:v>0.42755555555555502</c:v>
                      </c:pt>
                      <c:pt idx="1">
                        <c:v>0.50844444444444403</c:v>
                      </c:pt>
                      <c:pt idx="2">
                        <c:v>0.50844444444444403</c:v>
                      </c:pt>
                      <c:pt idx="3">
                        <c:v>0.62666666666666704</c:v>
                      </c:pt>
                      <c:pt idx="4">
                        <c:v>0.679111111111111</c:v>
                      </c:pt>
                      <c:pt idx="5">
                        <c:v>0.76711111111111097</c:v>
                      </c:pt>
                      <c:pt idx="6">
                        <c:v>0.82577777777777805</c:v>
                      </c:pt>
                      <c:pt idx="7">
                        <c:v>0.88711111111111096</c:v>
                      </c:pt>
                    </c:numCache>
                  </c:numRef>
                </c:val>
                <c:smooth val="0"/>
                <c:extLst>
                  <c:ext xmlns:c16="http://schemas.microsoft.com/office/drawing/2014/chart" uri="{C3380CC4-5D6E-409C-BE32-E72D297353CC}">
                    <c16:uniqueId val="{00000000-91FD-4955-8C3D-DC9B8CCA1C67}"/>
                  </c:ext>
                </c:extLst>
              </c15:ser>
            </c15:filteredLineSeries>
            <c15:filteredLineSeries>
              <c15:ser>
                <c:idx val="2"/>
                <c:order val="2"/>
                <c:tx>
                  <c:v>Sobol radial K (Mu*-based)</c:v>
                </c:tx>
                <c:spPr>
                  <a:ln w="22225" cap="rnd">
                    <a:solidFill>
                      <a:schemeClr val="accent1"/>
                    </a:solidFill>
                    <a:round/>
                  </a:ln>
                  <a:effectLst/>
                </c:spPr>
                <c:marker>
                  <c:symbol val="none"/>
                </c:marker>
                <c:val>
                  <c:numRef>
                    <c:extLst xmlns:c15="http://schemas.microsoft.com/office/drawing/2012/chart">
                      <c:ext xmlns:c15="http://schemas.microsoft.com/office/drawing/2012/chart" uri="{02D57815-91ED-43cb-92C2-25804820EDAC}">
                        <c15:formulaRef>
                          <c15:sqref>Correlations!$V$17:$V$24</c15:sqref>
                        </c15:formulaRef>
                      </c:ext>
                    </c:extLst>
                    <c:numCache>
                      <c:formatCode>General</c:formatCode>
                      <c:ptCount val="8"/>
                      <c:pt idx="0">
                        <c:v>0.42755555555555502</c:v>
                      </c:pt>
                      <c:pt idx="1">
                        <c:v>0.44799999999999901</c:v>
                      </c:pt>
                      <c:pt idx="2">
                        <c:v>0.54222222222222205</c:v>
                      </c:pt>
                      <c:pt idx="3">
                        <c:v>0.56088888888888899</c:v>
                      </c:pt>
                      <c:pt idx="4">
                        <c:v>0.586666666666666</c:v>
                      </c:pt>
                      <c:pt idx="5">
                        <c:v>0.66400000000000003</c:v>
                      </c:pt>
                      <c:pt idx="6">
                        <c:v>0.69777777777777805</c:v>
                      </c:pt>
                      <c:pt idx="7">
                        <c:v>0.78488888888888897</c:v>
                      </c:pt>
                    </c:numCache>
                  </c:numRef>
                </c:val>
                <c:smooth val="0"/>
                <c:extLst xmlns:c15="http://schemas.microsoft.com/office/drawing/2012/chart">
                  <c:ext xmlns:c16="http://schemas.microsoft.com/office/drawing/2014/chart" uri="{C3380CC4-5D6E-409C-BE32-E72D297353CC}">
                    <c16:uniqueId val="{00000001-91FD-4955-8C3D-DC9B8CCA1C67}"/>
                  </c:ext>
                </c:extLst>
              </c15:ser>
            </c15:filteredLineSeries>
            <c15:filteredLineSeries>
              <c15:ser>
                <c:idx val="4"/>
                <c:order val="4"/>
                <c:tx>
                  <c:v>OT Khare K (Xi-based)</c:v>
                </c:tx>
                <c:spPr>
                  <a:ln w="22225" cap="rnd">
                    <a:solidFill>
                      <a:schemeClr val="accent2"/>
                    </a:solidFill>
                    <a:round/>
                  </a:ln>
                  <a:effectLst/>
                </c:spPr>
                <c:marker>
                  <c:symbol val="none"/>
                </c:marker>
                <c:val>
                  <c:numRef>
                    <c:extLst xmlns:c15="http://schemas.microsoft.com/office/drawing/2012/chart">
                      <c:ext xmlns:c15="http://schemas.microsoft.com/office/drawing/2012/chart" uri="{02D57815-91ED-43cb-92C2-25804820EDAC}">
                        <c15:formulaRef>
                          <c15:sqref>Correlations!$AD$6:$AD$13</c15:sqref>
                        </c15:formulaRef>
                      </c:ext>
                    </c:extLst>
                    <c:numCache>
                      <c:formatCode>General</c:formatCode>
                      <c:ptCount val="8"/>
                      <c:pt idx="0">
                        <c:v>0.33422222222222198</c:v>
                      </c:pt>
                      <c:pt idx="1">
                        <c:v>0.40088888888888802</c:v>
                      </c:pt>
                      <c:pt idx="2">
                        <c:v>0.46400000000000002</c:v>
                      </c:pt>
                      <c:pt idx="3">
                        <c:v>0.48888888888888898</c:v>
                      </c:pt>
                      <c:pt idx="4">
                        <c:v>0.53600000000000003</c:v>
                      </c:pt>
                      <c:pt idx="5">
                        <c:v>0.55644444444444396</c:v>
                      </c:pt>
                      <c:pt idx="6">
                        <c:v>0.56266666666666698</c:v>
                      </c:pt>
                      <c:pt idx="7">
                        <c:v>0.58399999999999996</c:v>
                      </c:pt>
                    </c:numCache>
                  </c:numRef>
                </c:val>
                <c:smooth val="0"/>
                <c:extLst xmlns:c15="http://schemas.microsoft.com/office/drawing/2012/chart">
                  <c:ext xmlns:c16="http://schemas.microsoft.com/office/drawing/2014/chart" uri="{C3380CC4-5D6E-409C-BE32-E72D297353CC}">
                    <c16:uniqueId val="{00000002-91FD-4955-8C3D-DC9B8CCA1C67}"/>
                  </c:ext>
                </c:extLst>
              </c15:ser>
            </c15:filteredLineSeries>
            <c15:filteredLineSeries>
              <c15:ser>
                <c:idx val="6"/>
                <c:order val="6"/>
                <c:tx>
                  <c:v>OT Khare K (Mu*-based)</c:v>
                </c:tx>
                <c:spPr>
                  <a:ln w="22225" cap="rnd">
                    <a:solidFill>
                      <a:schemeClr val="accent1"/>
                    </a:solidFill>
                    <a:round/>
                  </a:ln>
                  <a:effectLst/>
                </c:spPr>
                <c:marker>
                  <c:symbol val="none"/>
                </c:marker>
                <c:val>
                  <c:numRef>
                    <c:extLst xmlns:c15="http://schemas.microsoft.com/office/drawing/2012/chart">
                      <c:ext xmlns:c15="http://schemas.microsoft.com/office/drawing/2012/chart" uri="{02D57815-91ED-43cb-92C2-25804820EDAC}">
                        <c15:formulaRef>
                          <c15:sqref>Correlations!$AD$17:$AD$24</c15:sqref>
                        </c15:formulaRef>
                      </c:ext>
                    </c:extLst>
                    <c:numCache>
                      <c:formatCode>General</c:formatCode>
                      <c:ptCount val="8"/>
                      <c:pt idx="0">
                        <c:v>0.33422222222222198</c:v>
                      </c:pt>
                      <c:pt idx="1">
                        <c:v>0.38311111111111101</c:v>
                      </c:pt>
                      <c:pt idx="2">
                        <c:v>0.36533333333333301</c:v>
                      </c:pt>
                      <c:pt idx="3">
                        <c:v>0.45777777777777701</c:v>
                      </c:pt>
                      <c:pt idx="4">
                        <c:v>0.52266666666666595</c:v>
                      </c:pt>
                      <c:pt idx="5">
                        <c:v>0.53600000000000003</c:v>
                      </c:pt>
                      <c:pt idx="6">
                        <c:v>0.551111111111111</c:v>
                      </c:pt>
                      <c:pt idx="7">
                        <c:v>0.606222222222222</c:v>
                      </c:pt>
                    </c:numCache>
                  </c:numRef>
                </c:val>
                <c:smooth val="0"/>
                <c:extLst xmlns:c15="http://schemas.microsoft.com/office/drawing/2012/chart">
                  <c:ext xmlns:c16="http://schemas.microsoft.com/office/drawing/2014/chart" uri="{C3380CC4-5D6E-409C-BE32-E72D297353CC}">
                    <c16:uniqueId val="{00000003-91FD-4955-8C3D-DC9B8CCA1C67}"/>
                  </c:ext>
                </c:extLst>
              </c15:ser>
            </c15:filteredLineSeries>
            <c15:filteredLineSeries>
              <c15:ser>
                <c:idx val="8"/>
                <c:order val="8"/>
                <c:tx>
                  <c:v>Sobol winding K (Xi-based)</c:v>
                </c:tx>
                <c:spPr>
                  <a:ln w="22225" cap="rnd">
                    <a:solidFill>
                      <a:schemeClr val="accent2"/>
                    </a:solidFill>
                    <a:round/>
                  </a:ln>
                  <a:effectLst/>
                </c:spPr>
                <c:marker>
                  <c:symbol val="none"/>
                </c:marker>
                <c:val>
                  <c:numRef>
                    <c:extLst xmlns:c15="http://schemas.microsoft.com/office/drawing/2012/chart">
                      <c:ext xmlns:c15="http://schemas.microsoft.com/office/drawing/2012/chart" uri="{02D57815-91ED-43cb-92C2-25804820EDAC}">
                        <c15:formulaRef>
                          <c15:sqref>Correlations!$X$6:$X$13</c15:sqref>
                        </c15:formulaRef>
                      </c:ext>
                    </c:extLst>
                    <c:numCache>
                      <c:formatCode>General</c:formatCode>
                      <c:ptCount val="8"/>
                      <c:pt idx="0">
                        <c:v>0.32888888888888801</c:v>
                      </c:pt>
                      <c:pt idx="1">
                        <c:v>0.46577777777777701</c:v>
                      </c:pt>
                      <c:pt idx="2">
                        <c:v>0.48</c:v>
                      </c:pt>
                      <c:pt idx="3">
                        <c:v>0.60355555555555496</c:v>
                      </c:pt>
                      <c:pt idx="4">
                        <c:v>0.66844444444444395</c:v>
                      </c:pt>
                      <c:pt idx="5">
                        <c:v>0.69955555555555504</c:v>
                      </c:pt>
                      <c:pt idx="6">
                        <c:v>0.78488888888888897</c:v>
                      </c:pt>
                      <c:pt idx="7">
                        <c:v>0.89155555555555499</c:v>
                      </c:pt>
                    </c:numCache>
                  </c:numRef>
                </c:val>
                <c:smooth val="0"/>
                <c:extLst xmlns:c15="http://schemas.microsoft.com/office/drawing/2012/chart">
                  <c:ext xmlns:c16="http://schemas.microsoft.com/office/drawing/2014/chart" uri="{C3380CC4-5D6E-409C-BE32-E72D297353CC}">
                    <c16:uniqueId val="{00000004-91FD-4955-8C3D-DC9B8CCA1C67}"/>
                  </c:ext>
                </c:extLst>
              </c15:ser>
            </c15:filteredLineSeries>
            <c15:filteredLineSeries>
              <c15:ser>
                <c:idx val="10"/>
                <c:order val="10"/>
                <c:tx>
                  <c:v>Sobol winding K (Mu*-based)</c:v>
                </c:tx>
                <c:spPr>
                  <a:ln w="22225" cap="rnd">
                    <a:solidFill>
                      <a:schemeClr val="accent1"/>
                    </a:solidFill>
                    <a:round/>
                  </a:ln>
                  <a:effectLst/>
                </c:spPr>
                <c:marker>
                  <c:symbol val="none"/>
                </c:marker>
                <c:val>
                  <c:numRef>
                    <c:extLst xmlns:c15="http://schemas.microsoft.com/office/drawing/2012/chart">
                      <c:ext xmlns:c15="http://schemas.microsoft.com/office/drawing/2012/chart" uri="{02D57815-91ED-43cb-92C2-25804820EDAC}">
                        <c15:formulaRef>
                          <c15:sqref>Correlations!$X$17:$X$24</c15:sqref>
                        </c15:formulaRef>
                      </c:ext>
                    </c:extLst>
                    <c:numCache>
                      <c:formatCode>General</c:formatCode>
                      <c:ptCount val="8"/>
                      <c:pt idx="0">
                        <c:v>0.32888888888888801</c:v>
                      </c:pt>
                      <c:pt idx="1">
                        <c:v>0.413333333333333</c:v>
                      </c:pt>
                      <c:pt idx="2">
                        <c:v>0.366222222222222</c:v>
                      </c:pt>
                      <c:pt idx="3">
                        <c:v>0.49244444444444402</c:v>
                      </c:pt>
                      <c:pt idx="4">
                        <c:v>0.57066666666666699</c:v>
                      </c:pt>
                      <c:pt idx="5">
                        <c:v>0.56000000000000005</c:v>
                      </c:pt>
                      <c:pt idx="6">
                        <c:v>0.59199999999999997</c:v>
                      </c:pt>
                      <c:pt idx="7">
                        <c:v>0.73599999999999999</c:v>
                      </c:pt>
                    </c:numCache>
                  </c:numRef>
                </c:val>
                <c:smooth val="0"/>
                <c:extLst xmlns:c15="http://schemas.microsoft.com/office/drawing/2012/chart">
                  <c:ext xmlns:c16="http://schemas.microsoft.com/office/drawing/2014/chart" uri="{C3380CC4-5D6E-409C-BE32-E72D297353CC}">
                    <c16:uniqueId val="{00000005-91FD-4955-8C3D-DC9B8CCA1C67}"/>
                  </c:ext>
                </c:extLst>
              </c15:ser>
            </c15:filteredLineSeries>
            <c15:filteredLineSeries>
              <c15:ser>
                <c:idx val="12"/>
                <c:order val="12"/>
                <c:tx>
                  <c:v>Rd radial K (Xi-based)</c:v>
                </c:tx>
                <c:spPr>
                  <a:ln w="22225" cap="rnd">
                    <a:solidFill>
                      <a:schemeClr val="accent2"/>
                    </a:solidFill>
                    <a:round/>
                  </a:ln>
                  <a:effectLst/>
                </c:spPr>
                <c:marker>
                  <c:symbol val="none"/>
                </c:marker>
                <c:val>
                  <c:numRef>
                    <c:extLst xmlns:c15="http://schemas.microsoft.com/office/drawing/2012/chart">
                      <c:ext xmlns:c15="http://schemas.microsoft.com/office/drawing/2012/chart" uri="{02D57815-91ED-43cb-92C2-25804820EDAC}">
                        <c15:formulaRef>
                          <c15:sqref>Correlations!$AB$6:$AB$13</c15:sqref>
                        </c15:formulaRef>
                      </c:ext>
                    </c:extLst>
                    <c:numCache>
                      <c:formatCode>General</c:formatCode>
                      <c:ptCount val="8"/>
                      <c:pt idx="0">
                        <c:v>0.52977777777777801</c:v>
                      </c:pt>
                      <c:pt idx="1">
                        <c:v>0.57599999999999996</c:v>
                      </c:pt>
                      <c:pt idx="2">
                        <c:v>0.58399999999999996</c:v>
                      </c:pt>
                      <c:pt idx="3">
                        <c:v>0.68355555555555503</c:v>
                      </c:pt>
                      <c:pt idx="4">
                        <c:v>0.68266666666666698</c:v>
                      </c:pt>
                      <c:pt idx="5">
                        <c:v>0.71911111111111103</c:v>
                      </c:pt>
                      <c:pt idx="6">
                        <c:v>0.82755555555555604</c:v>
                      </c:pt>
                      <c:pt idx="7">
                        <c:v>0.91555555555555501</c:v>
                      </c:pt>
                    </c:numCache>
                  </c:numRef>
                </c:val>
                <c:smooth val="0"/>
                <c:extLst xmlns:c15="http://schemas.microsoft.com/office/drawing/2012/chart">
                  <c:ext xmlns:c16="http://schemas.microsoft.com/office/drawing/2014/chart" uri="{C3380CC4-5D6E-409C-BE32-E72D297353CC}">
                    <c16:uniqueId val="{00000006-91FD-4955-8C3D-DC9B8CCA1C67}"/>
                  </c:ext>
                </c:extLst>
              </c15:ser>
            </c15:filteredLineSeries>
            <c15:filteredLineSeries>
              <c15:ser>
                <c:idx val="14"/>
                <c:order val="14"/>
                <c:tx>
                  <c:v>Rd radial K (Mu*-based)</c:v>
                </c:tx>
                <c:spPr>
                  <a:ln w="22225" cap="rnd">
                    <a:solidFill>
                      <a:schemeClr val="accent1"/>
                    </a:solidFill>
                    <a:round/>
                  </a:ln>
                  <a:effectLst/>
                </c:spPr>
                <c:marker>
                  <c:symbol val="none"/>
                </c:marker>
                <c:val>
                  <c:numRef>
                    <c:extLst xmlns:c15="http://schemas.microsoft.com/office/drawing/2012/chart">
                      <c:ext xmlns:c15="http://schemas.microsoft.com/office/drawing/2012/chart" uri="{02D57815-91ED-43cb-92C2-25804820EDAC}">
                        <c15:formulaRef>
                          <c15:sqref>Correlations!$AB$17:$AB$24</c15:sqref>
                        </c15:formulaRef>
                      </c:ext>
                    </c:extLst>
                    <c:numCache>
                      <c:formatCode>General</c:formatCode>
                      <c:ptCount val="8"/>
                      <c:pt idx="0">
                        <c:v>0.52977777777777801</c:v>
                      </c:pt>
                      <c:pt idx="1">
                        <c:v>0.55288888888888899</c:v>
                      </c:pt>
                      <c:pt idx="2">
                        <c:v>0.61511111111111105</c:v>
                      </c:pt>
                      <c:pt idx="3">
                        <c:v>0.61066666666666602</c:v>
                      </c:pt>
                      <c:pt idx="4">
                        <c:v>0.58311111111111102</c:v>
                      </c:pt>
                      <c:pt idx="5">
                        <c:v>0.72622222222222199</c:v>
                      </c:pt>
                      <c:pt idx="6">
                        <c:v>0.74755555555555497</c:v>
                      </c:pt>
                      <c:pt idx="7">
                        <c:v>0.80622222222222195</c:v>
                      </c:pt>
                    </c:numCache>
                  </c:numRef>
                </c:val>
                <c:smooth val="0"/>
                <c:extLst xmlns:c15="http://schemas.microsoft.com/office/drawing/2012/chart">
                  <c:ext xmlns:c16="http://schemas.microsoft.com/office/drawing/2014/chart" uri="{C3380CC4-5D6E-409C-BE32-E72D297353CC}">
                    <c16:uniqueId val="{00000007-91FD-4955-8C3D-DC9B8CCA1C67}"/>
                  </c:ext>
                </c:extLst>
              </c15:ser>
            </c15:filteredLineSeries>
            <c15:filteredLineSeries>
              <c15:ser>
                <c:idx val="16"/>
                <c:order val="16"/>
                <c:tx>
                  <c:v>Sobol rad base K (Xi-based)</c:v>
                </c:tx>
                <c:spPr>
                  <a:ln w="22225" cap="rnd">
                    <a:solidFill>
                      <a:schemeClr val="accent2"/>
                    </a:solidFill>
                    <a:round/>
                  </a:ln>
                  <a:effectLst/>
                </c:spPr>
                <c:marker>
                  <c:symbol val="none"/>
                </c:marker>
                <c:val>
                  <c:numRef>
                    <c:extLst xmlns:c15="http://schemas.microsoft.com/office/drawing/2012/chart">
                      <c:ext xmlns:c15="http://schemas.microsoft.com/office/drawing/2012/chart" uri="{02D57815-91ED-43cb-92C2-25804820EDAC}">
                        <c15:formulaRef>
                          <c15:sqref>Correlations!$Z$6:$Z$13</c15:sqref>
                        </c15:formulaRef>
                      </c:ext>
                    </c:extLst>
                    <c:numCache>
                      <c:formatCode>General</c:formatCode>
                      <c:ptCount val="8"/>
                      <c:pt idx="0">
                        <c:v>0.45511111111111102</c:v>
                      </c:pt>
                      <c:pt idx="1">
                        <c:v>0.58399999999999996</c:v>
                      </c:pt>
                      <c:pt idx="2">
                        <c:v>0.6</c:v>
                      </c:pt>
                      <c:pt idx="3">
                        <c:v>0.61688888888888904</c:v>
                      </c:pt>
                      <c:pt idx="4">
                        <c:v>0.60355555555555496</c:v>
                      </c:pt>
                      <c:pt idx="5">
                        <c:v>0.62044444444444402</c:v>
                      </c:pt>
                      <c:pt idx="6">
                        <c:v>0.67377777777777703</c:v>
                      </c:pt>
                      <c:pt idx="7">
                        <c:v>0.65066666666666695</c:v>
                      </c:pt>
                    </c:numCache>
                  </c:numRef>
                </c:val>
                <c:smooth val="0"/>
                <c:extLst xmlns:c15="http://schemas.microsoft.com/office/drawing/2012/chart">
                  <c:ext xmlns:c16="http://schemas.microsoft.com/office/drawing/2014/chart" uri="{C3380CC4-5D6E-409C-BE32-E72D297353CC}">
                    <c16:uniqueId val="{00000008-91FD-4955-8C3D-DC9B8CCA1C67}"/>
                  </c:ext>
                </c:extLst>
              </c15:ser>
            </c15:filteredLineSeries>
            <c15:filteredLineSeries>
              <c15:ser>
                <c:idx val="18"/>
                <c:order val="18"/>
                <c:tx>
                  <c:v>Sobol rad base K (Mu*-based)</c:v>
                </c:tx>
                <c:spPr>
                  <a:ln w="22225" cap="rnd">
                    <a:solidFill>
                      <a:schemeClr val="accent1"/>
                    </a:solidFill>
                    <a:round/>
                  </a:ln>
                  <a:effectLst/>
                </c:spPr>
                <c:marker>
                  <c:symbol val="none"/>
                </c:marker>
                <c:val>
                  <c:numRef>
                    <c:extLst xmlns:c15="http://schemas.microsoft.com/office/drawing/2012/chart">
                      <c:ext xmlns:c15="http://schemas.microsoft.com/office/drawing/2012/chart" uri="{02D57815-91ED-43cb-92C2-25804820EDAC}">
                        <c15:formulaRef>
                          <c15:sqref>Correlations!$Z$17:$Z$24</c15:sqref>
                        </c15:formulaRef>
                      </c:ext>
                    </c:extLst>
                    <c:numCache>
                      <c:formatCode>General</c:formatCode>
                      <c:ptCount val="8"/>
                      <c:pt idx="0">
                        <c:v>0.45511111111111102</c:v>
                      </c:pt>
                      <c:pt idx="1">
                        <c:v>0.56444444444444397</c:v>
                      </c:pt>
                      <c:pt idx="2">
                        <c:v>0.58755555555555505</c:v>
                      </c:pt>
                      <c:pt idx="3">
                        <c:v>0.64711111111111097</c:v>
                      </c:pt>
                      <c:pt idx="4">
                        <c:v>0.64711111111111097</c:v>
                      </c:pt>
                      <c:pt idx="5">
                        <c:v>0.61777777777777798</c:v>
                      </c:pt>
                      <c:pt idx="6">
                        <c:v>0.706666666666667</c:v>
                      </c:pt>
                      <c:pt idx="7">
                        <c:v>0.68888888888888899</c:v>
                      </c:pt>
                    </c:numCache>
                  </c:numRef>
                </c:val>
                <c:smooth val="0"/>
                <c:extLst xmlns:c15="http://schemas.microsoft.com/office/drawing/2012/chart">
                  <c:ext xmlns:c16="http://schemas.microsoft.com/office/drawing/2014/chart" uri="{C3380CC4-5D6E-409C-BE32-E72D297353CC}">
                    <c16:uniqueId val="{00000009-91FD-4955-8C3D-DC9B8CCA1C67}"/>
                  </c:ext>
                </c:extLst>
              </c15:ser>
            </c15:filteredLineSeries>
          </c:ext>
        </c:extLst>
      </c:lineChart>
      <c:lineChart>
        <c:grouping val="standard"/>
        <c:varyColors val="0"/>
        <c:ser>
          <c:idx val="1"/>
          <c:order val="1"/>
          <c:tx>
            <c:v>Sobol radial P (Xi-based)</c:v>
          </c:tx>
          <c:spPr>
            <a:ln w="22225" cap="rnd">
              <a:solidFill>
                <a:schemeClr val="accent2"/>
              </a:solidFill>
              <a:prstDash val="dash"/>
              <a:round/>
            </a:ln>
            <a:effectLst/>
          </c:spPr>
          <c:marker>
            <c:symbol val="none"/>
          </c:marker>
          <c:cat>
            <c:numRef>
              <c:f>Correlations!$U$17:$U$24</c:f>
              <c:numCache>
                <c:formatCode>General</c:formatCode>
                <c:ptCount val="8"/>
                <c:pt idx="0">
                  <c:v>2</c:v>
                </c:pt>
                <c:pt idx="1">
                  <c:v>4</c:v>
                </c:pt>
                <c:pt idx="2">
                  <c:v>6</c:v>
                </c:pt>
                <c:pt idx="3">
                  <c:v>10</c:v>
                </c:pt>
                <c:pt idx="4">
                  <c:v>15</c:v>
                </c:pt>
                <c:pt idx="5">
                  <c:v>25</c:v>
                </c:pt>
                <c:pt idx="6">
                  <c:v>40</c:v>
                </c:pt>
                <c:pt idx="7">
                  <c:v>100</c:v>
                </c:pt>
              </c:numCache>
            </c:numRef>
          </c:cat>
          <c:val>
            <c:numRef>
              <c:f>Correlations!$W$6:$W$13</c:f>
              <c:numCache>
                <c:formatCode>General</c:formatCode>
                <c:ptCount val="8"/>
                <c:pt idx="0">
                  <c:v>0.48908897761173398</c:v>
                </c:pt>
                <c:pt idx="1">
                  <c:v>0.48289174031286403</c:v>
                </c:pt>
                <c:pt idx="2">
                  <c:v>0.53530030188927902</c:v>
                </c:pt>
                <c:pt idx="3">
                  <c:v>0.63008718177582801</c:v>
                </c:pt>
                <c:pt idx="4">
                  <c:v>0.70804425720004605</c:v>
                </c:pt>
                <c:pt idx="5">
                  <c:v>0.79870493062069403</c:v>
                </c:pt>
                <c:pt idx="6">
                  <c:v>0.87174026565187601</c:v>
                </c:pt>
                <c:pt idx="7">
                  <c:v>0.95024126823784405</c:v>
                </c:pt>
              </c:numCache>
            </c:numRef>
          </c:val>
          <c:smooth val="0"/>
          <c:extLst>
            <c:ext xmlns:c16="http://schemas.microsoft.com/office/drawing/2014/chart" uri="{C3380CC4-5D6E-409C-BE32-E72D297353CC}">
              <c16:uniqueId val="{0000000A-91FD-4955-8C3D-DC9B8CCA1C67}"/>
            </c:ext>
          </c:extLst>
        </c:ser>
        <c:ser>
          <c:idx val="3"/>
          <c:order val="3"/>
          <c:tx>
            <c:v>Sobol radial P (Mu*-based)</c:v>
          </c:tx>
          <c:spPr>
            <a:ln w="22225" cap="rnd">
              <a:solidFill>
                <a:schemeClr val="accent1"/>
              </a:solidFill>
              <a:prstDash val="dash"/>
              <a:round/>
            </a:ln>
            <a:effectLst/>
          </c:spPr>
          <c:marker>
            <c:symbol val="none"/>
          </c:marker>
          <c:val>
            <c:numRef>
              <c:f>Correlations!$W$17:$W$24</c:f>
              <c:numCache>
                <c:formatCode>General</c:formatCode>
                <c:ptCount val="8"/>
                <c:pt idx="0">
                  <c:v>0.48908897761173398</c:v>
                </c:pt>
                <c:pt idx="1">
                  <c:v>0.40529523016719199</c:v>
                </c:pt>
                <c:pt idx="2">
                  <c:v>0.51349725547101899</c:v>
                </c:pt>
                <c:pt idx="3">
                  <c:v>0.48827175602642803</c:v>
                </c:pt>
                <c:pt idx="4">
                  <c:v>0.54269804034751501</c:v>
                </c:pt>
                <c:pt idx="5">
                  <c:v>0.60166031532241704</c:v>
                </c:pt>
                <c:pt idx="6">
                  <c:v>0.62377327527153503</c:v>
                </c:pt>
                <c:pt idx="7">
                  <c:v>0.77750408873353405</c:v>
                </c:pt>
              </c:numCache>
            </c:numRef>
          </c:val>
          <c:smooth val="0"/>
          <c:extLst>
            <c:ext xmlns:c16="http://schemas.microsoft.com/office/drawing/2014/chart" uri="{C3380CC4-5D6E-409C-BE32-E72D297353CC}">
              <c16:uniqueId val="{0000000B-91FD-4955-8C3D-DC9B8CCA1C67}"/>
            </c:ext>
          </c:extLst>
        </c:ser>
        <c:ser>
          <c:idx val="5"/>
          <c:order val="5"/>
          <c:tx>
            <c:v>OT Khare P (Xi-based)</c:v>
          </c:tx>
          <c:spPr>
            <a:ln w="22225" cap="rnd">
              <a:solidFill>
                <a:schemeClr val="accent2"/>
              </a:solidFill>
              <a:prstDash val="dash"/>
              <a:round/>
            </a:ln>
            <a:effectLst/>
          </c:spPr>
          <c:marker>
            <c:symbol val="none"/>
          </c:marker>
          <c:val>
            <c:numRef>
              <c:f>Correlations!$AE$6:$AE$13</c:f>
              <c:numCache>
                <c:formatCode>General</c:formatCode>
                <c:ptCount val="8"/>
                <c:pt idx="0">
                  <c:v>0.42928544927520701</c:v>
                </c:pt>
                <c:pt idx="1">
                  <c:v>0.48684840909070598</c:v>
                </c:pt>
                <c:pt idx="2">
                  <c:v>0.474719084408741</c:v>
                </c:pt>
                <c:pt idx="3">
                  <c:v>0.53898298766164499</c:v>
                </c:pt>
                <c:pt idx="4">
                  <c:v>0.61153108461896799</c:v>
                </c:pt>
                <c:pt idx="5">
                  <c:v>0.61795503328442802</c:v>
                </c:pt>
                <c:pt idx="6">
                  <c:v>0.58152320556709103</c:v>
                </c:pt>
                <c:pt idx="7">
                  <c:v>0.60851328125765503</c:v>
                </c:pt>
              </c:numCache>
            </c:numRef>
          </c:val>
          <c:smooth val="0"/>
          <c:extLst>
            <c:ext xmlns:c16="http://schemas.microsoft.com/office/drawing/2014/chart" uri="{C3380CC4-5D6E-409C-BE32-E72D297353CC}">
              <c16:uniqueId val="{0000000C-91FD-4955-8C3D-DC9B8CCA1C67}"/>
            </c:ext>
          </c:extLst>
        </c:ser>
        <c:ser>
          <c:idx val="7"/>
          <c:order val="7"/>
          <c:tx>
            <c:v>OT Khare P (Mu*-based)</c:v>
          </c:tx>
          <c:spPr>
            <a:ln w="22225" cap="rnd">
              <a:solidFill>
                <a:schemeClr val="accent1"/>
              </a:solidFill>
              <a:prstDash val="dash"/>
              <a:round/>
            </a:ln>
            <a:effectLst/>
          </c:spPr>
          <c:marker>
            <c:symbol val="none"/>
          </c:marker>
          <c:val>
            <c:numRef>
              <c:f>Correlations!$AE$17:$AE$24</c:f>
              <c:numCache>
                <c:formatCode>General</c:formatCode>
                <c:ptCount val="8"/>
                <c:pt idx="0">
                  <c:v>0.42928544927520701</c:v>
                </c:pt>
                <c:pt idx="1">
                  <c:v>0.49458490357626</c:v>
                </c:pt>
                <c:pt idx="2">
                  <c:v>0.34880307492359203</c:v>
                </c:pt>
                <c:pt idx="3">
                  <c:v>0.50328524038457201</c:v>
                </c:pt>
                <c:pt idx="4">
                  <c:v>0.60048594197205196</c:v>
                </c:pt>
                <c:pt idx="5">
                  <c:v>0.57880090985456001</c:v>
                </c:pt>
                <c:pt idx="6">
                  <c:v>0.55875114889849098</c:v>
                </c:pt>
                <c:pt idx="7">
                  <c:v>0.58582821707166499</c:v>
                </c:pt>
              </c:numCache>
            </c:numRef>
          </c:val>
          <c:smooth val="0"/>
          <c:extLst>
            <c:ext xmlns:c16="http://schemas.microsoft.com/office/drawing/2014/chart" uri="{C3380CC4-5D6E-409C-BE32-E72D297353CC}">
              <c16:uniqueId val="{0000000D-91FD-4955-8C3D-DC9B8CCA1C67}"/>
            </c:ext>
          </c:extLst>
        </c:ser>
        <c:ser>
          <c:idx val="9"/>
          <c:order val="9"/>
          <c:tx>
            <c:v>Sobol winding P (Xi-based)</c:v>
          </c:tx>
          <c:spPr>
            <a:ln w="22225" cap="rnd">
              <a:solidFill>
                <a:schemeClr val="accent2"/>
              </a:solidFill>
              <a:prstDash val="dash"/>
              <a:round/>
            </a:ln>
            <a:effectLst/>
          </c:spPr>
          <c:marker>
            <c:symbol val="none"/>
          </c:marker>
          <c:val>
            <c:numRef>
              <c:f>Correlations!$Y$6:$Y$13</c:f>
              <c:numCache>
                <c:formatCode>General</c:formatCode>
                <c:ptCount val="8"/>
                <c:pt idx="0">
                  <c:v>0.36767972522641701</c:v>
                </c:pt>
                <c:pt idx="1">
                  <c:v>0.47737190594665702</c:v>
                </c:pt>
                <c:pt idx="2">
                  <c:v>0.497040453965225</c:v>
                </c:pt>
                <c:pt idx="3">
                  <c:v>0.60058763741574195</c:v>
                </c:pt>
                <c:pt idx="4">
                  <c:v>0.68327883737440898</c:v>
                </c:pt>
                <c:pt idx="5">
                  <c:v>0.68343716044136904</c:v>
                </c:pt>
                <c:pt idx="6">
                  <c:v>0.80269481701803902</c:v>
                </c:pt>
                <c:pt idx="7">
                  <c:v>0.936493067414219</c:v>
                </c:pt>
              </c:numCache>
            </c:numRef>
          </c:val>
          <c:smooth val="0"/>
          <c:extLst>
            <c:ext xmlns:c16="http://schemas.microsoft.com/office/drawing/2014/chart" uri="{C3380CC4-5D6E-409C-BE32-E72D297353CC}">
              <c16:uniqueId val="{0000000E-91FD-4955-8C3D-DC9B8CCA1C67}"/>
            </c:ext>
          </c:extLst>
        </c:ser>
        <c:ser>
          <c:idx val="11"/>
          <c:order val="11"/>
          <c:tx>
            <c:v>Sobol winding P (Mu*-based)</c:v>
          </c:tx>
          <c:spPr>
            <a:ln w="22225" cap="rnd">
              <a:solidFill>
                <a:schemeClr val="accent1"/>
              </a:solidFill>
              <a:prstDash val="dash"/>
              <a:round/>
            </a:ln>
            <a:effectLst/>
          </c:spPr>
          <c:marker>
            <c:symbol val="none"/>
          </c:marker>
          <c:val>
            <c:numRef>
              <c:f>Correlations!$Y$17:$Y$24</c:f>
              <c:numCache>
                <c:formatCode>General</c:formatCode>
                <c:ptCount val="8"/>
                <c:pt idx="0">
                  <c:v>0.36767972522641701</c:v>
                </c:pt>
                <c:pt idx="1">
                  <c:v>0.41520230189462398</c:v>
                </c:pt>
                <c:pt idx="2">
                  <c:v>0.31645349533269701</c:v>
                </c:pt>
                <c:pt idx="3">
                  <c:v>0.47866836807865998</c:v>
                </c:pt>
                <c:pt idx="4">
                  <c:v>0.51567446777427695</c:v>
                </c:pt>
                <c:pt idx="5">
                  <c:v>0.488281927975934</c:v>
                </c:pt>
                <c:pt idx="6">
                  <c:v>0.55897698328073098</c:v>
                </c:pt>
                <c:pt idx="7">
                  <c:v>0.71619253480990896</c:v>
                </c:pt>
              </c:numCache>
            </c:numRef>
          </c:val>
          <c:smooth val="0"/>
          <c:extLst>
            <c:ext xmlns:c16="http://schemas.microsoft.com/office/drawing/2014/chart" uri="{C3380CC4-5D6E-409C-BE32-E72D297353CC}">
              <c16:uniqueId val="{0000000F-91FD-4955-8C3D-DC9B8CCA1C67}"/>
            </c:ext>
          </c:extLst>
        </c:ser>
        <c:ser>
          <c:idx val="13"/>
          <c:order val="13"/>
          <c:tx>
            <c:v>Rd radial P (Xi-based)</c:v>
          </c:tx>
          <c:spPr>
            <a:ln w="22225" cap="rnd">
              <a:solidFill>
                <a:schemeClr val="accent2"/>
              </a:solidFill>
              <a:prstDash val="dash"/>
              <a:round/>
            </a:ln>
            <a:effectLst/>
          </c:spPr>
          <c:marker>
            <c:symbol val="none"/>
          </c:marker>
          <c:val>
            <c:numRef>
              <c:f>Correlations!$AC$6:$AC$13</c:f>
              <c:numCache>
                <c:formatCode>General</c:formatCode>
                <c:ptCount val="8"/>
                <c:pt idx="0">
                  <c:v>0.59034504679773703</c:v>
                </c:pt>
                <c:pt idx="1">
                  <c:v>0.63131270883496005</c:v>
                </c:pt>
                <c:pt idx="2">
                  <c:v>0.601915363661224</c:v>
                </c:pt>
                <c:pt idx="3">
                  <c:v>0.72448522399400594</c:v>
                </c:pt>
                <c:pt idx="4">
                  <c:v>0.73545485022674995</c:v>
                </c:pt>
                <c:pt idx="5">
                  <c:v>0.71602038353923902</c:v>
                </c:pt>
                <c:pt idx="6">
                  <c:v>0.854064543642999</c:v>
                </c:pt>
                <c:pt idx="7">
                  <c:v>0.95238524243339295</c:v>
                </c:pt>
              </c:numCache>
            </c:numRef>
          </c:val>
          <c:smooth val="0"/>
          <c:extLst>
            <c:ext xmlns:c16="http://schemas.microsoft.com/office/drawing/2014/chart" uri="{C3380CC4-5D6E-409C-BE32-E72D297353CC}">
              <c16:uniqueId val="{00000010-91FD-4955-8C3D-DC9B8CCA1C67}"/>
            </c:ext>
          </c:extLst>
        </c:ser>
        <c:ser>
          <c:idx val="15"/>
          <c:order val="15"/>
          <c:tx>
            <c:v>Rd radial P (Mu*-based)</c:v>
          </c:tx>
          <c:spPr>
            <a:ln w="22225" cap="rnd">
              <a:solidFill>
                <a:schemeClr val="accent1"/>
              </a:solidFill>
              <a:prstDash val="dash"/>
              <a:round/>
            </a:ln>
            <a:effectLst/>
          </c:spPr>
          <c:marker>
            <c:symbol val="none"/>
          </c:marker>
          <c:val>
            <c:numRef>
              <c:f>Correlations!$AC$17:$AC$24</c:f>
              <c:numCache>
                <c:formatCode>General</c:formatCode>
                <c:ptCount val="8"/>
                <c:pt idx="0">
                  <c:v>0.59034504679773703</c:v>
                </c:pt>
                <c:pt idx="1">
                  <c:v>0.56358468310533505</c:v>
                </c:pt>
                <c:pt idx="2">
                  <c:v>0.613885065611257</c:v>
                </c:pt>
                <c:pt idx="3">
                  <c:v>0.61330649600880804</c:v>
                </c:pt>
                <c:pt idx="4">
                  <c:v>0.52647563818538601</c:v>
                </c:pt>
                <c:pt idx="5">
                  <c:v>0.71570069846970896</c:v>
                </c:pt>
                <c:pt idx="6">
                  <c:v>0.71613013396615099</c:v>
                </c:pt>
                <c:pt idx="7">
                  <c:v>0.82611318665558497</c:v>
                </c:pt>
              </c:numCache>
            </c:numRef>
          </c:val>
          <c:smooth val="0"/>
          <c:extLst>
            <c:ext xmlns:c16="http://schemas.microsoft.com/office/drawing/2014/chart" uri="{C3380CC4-5D6E-409C-BE32-E72D297353CC}">
              <c16:uniqueId val="{00000011-91FD-4955-8C3D-DC9B8CCA1C67}"/>
            </c:ext>
          </c:extLst>
        </c:ser>
        <c:ser>
          <c:idx val="17"/>
          <c:order val="17"/>
          <c:tx>
            <c:v>Sobol rad base P (Xi-based)</c:v>
          </c:tx>
          <c:spPr>
            <a:ln w="22225" cap="rnd">
              <a:solidFill>
                <a:schemeClr val="accent2"/>
              </a:solidFill>
              <a:prstDash val="dash"/>
              <a:round/>
            </a:ln>
            <a:effectLst/>
          </c:spPr>
          <c:marker>
            <c:symbol val="none"/>
          </c:marker>
          <c:val>
            <c:numRef>
              <c:f>Correlations!$AA$6:$AA$13</c:f>
              <c:numCache>
                <c:formatCode>General</c:formatCode>
                <c:ptCount val="8"/>
                <c:pt idx="0">
                  <c:v>0.47635920236736701</c:v>
                </c:pt>
                <c:pt idx="1">
                  <c:v>0.62309737777670804</c:v>
                </c:pt>
                <c:pt idx="2">
                  <c:v>0.64992117429495999</c:v>
                </c:pt>
                <c:pt idx="3">
                  <c:v>0.67846828425516903</c:v>
                </c:pt>
                <c:pt idx="4">
                  <c:v>0.66320230323081097</c:v>
                </c:pt>
                <c:pt idx="5">
                  <c:v>0.67889375661969498</c:v>
                </c:pt>
                <c:pt idx="6">
                  <c:v>0.73398545114586899</c:v>
                </c:pt>
                <c:pt idx="7">
                  <c:v>0.73711014326601598</c:v>
                </c:pt>
              </c:numCache>
            </c:numRef>
          </c:val>
          <c:smooth val="0"/>
          <c:extLst>
            <c:ext xmlns:c16="http://schemas.microsoft.com/office/drawing/2014/chart" uri="{C3380CC4-5D6E-409C-BE32-E72D297353CC}">
              <c16:uniqueId val="{00000012-91FD-4955-8C3D-DC9B8CCA1C67}"/>
            </c:ext>
          </c:extLst>
        </c:ser>
        <c:ser>
          <c:idx val="19"/>
          <c:order val="19"/>
          <c:tx>
            <c:v>Sobol rad base P (Mu*-based)</c:v>
          </c:tx>
          <c:spPr>
            <a:ln w="22225" cap="rnd">
              <a:solidFill>
                <a:schemeClr val="accent1"/>
              </a:solidFill>
              <a:prstDash val="dash"/>
              <a:round/>
            </a:ln>
            <a:effectLst/>
          </c:spPr>
          <c:marker>
            <c:symbol val="none"/>
          </c:marker>
          <c:val>
            <c:numRef>
              <c:f>Correlations!$AA$17:$AA$24</c:f>
              <c:numCache>
                <c:formatCode>General</c:formatCode>
                <c:ptCount val="8"/>
                <c:pt idx="0">
                  <c:v>0.47635920236736701</c:v>
                </c:pt>
                <c:pt idx="1">
                  <c:v>0.52705180665902296</c:v>
                </c:pt>
                <c:pt idx="2">
                  <c:v>0.60902157007367697</c:v>
                </c:pt>
                <c:pt idx="3">
                  <c:v>0.63199698467036702</c:v>
                </c:pt>
                <c:pt idx="4">
                  <c:v>0.65400956309343405</c:v>
                </c:pt>
                <c:pt idx="5">
                  <c:v>0.62716026677427394</c:v>
                </c:pt>
                <c:pt idx="6">
                  <c:v>0.70676904044817501</c:v>
                </c:pt>
                <c:pt idx="7">
                  <c:v>0.71567620704491397</c:v>
                </c:pt>
              </c:numCache>
            </c:numRef>
          </c:val>
          <c:smooth val="0"/>
          <c:extLst>
            <c:ext xmlns:c16="http://schemas.microsoft.com/office/drawing/2014/chart" uri="{C3380CC4-5D6E-409C-BE32-E72D297353CC}">
              <c16:uniqueId val="{00000013-91FD-4955-8C3D-DC9B8CCA1C67}"/>
            </c:ext>
          </c:extLst>
        </c:ser>
        <c:dLbls>
          <c:showLegendKey val="0"/>
          <c:showVal val="0"/>
          <c:showCatName val="0"/>
          <c:showSerName val="0"/>
          <c:showPercent val="0"/>
          <c:showBubbleSize val="0"/>
        </c:dLbls>
        <c:marker val="1"/>
        <c:smooth val="0"/>
        <c:axId val="1252408975"/>
        <c:axId val="1252407727"/>
      </c:lineChart>
      <c:catAx>
        <c:axId val="692474176"/>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number</a:t>
                </a:r>
                <a:r>
                  <a:rPr lang="en-GB" sz="1400" baseline="0"/>
                  <a:t> of trajectories</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876510224"/>
        <c:crosses val="autoZero"/>
        <c:auto val="1"/>
        <c:lblAlgn val="ctr"/>
        <c:lblOffset val="100"/>
        <c:noMultiLvlLbl val="0"/>
      </c:catAx>
      <c:valAx>
        <c:axId val="876510224"/>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Kendall correlation </a:t>
                </a:r>
                <a:r>
                  <a:rPr lang="en-GB" sz="1400" baseline="0"/>
                  <a:t>(solid)</a:t>
                </a: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692474176"/>
        <c:crosses val="autoZero"/>
        <c:crossBetween val="between"/>
      </c:valAx>
      <c:valAx>
        <c:axId val="1252407727"/>
        <c:scaling>
          <c:orientation val="minMax"/>
          <c:max val="1"/>
        </c:scaling>
        <c:delete val="0"/>
        <c:axPos val="r"/>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Pearson</a:t>
                </a:r>
                <a:r>
                  <a:rPr lang="en-GB" sz="1400" baseline="0"/>
                  <a:t> correlation (dotted)</a:t>
                </a:r>
                <a:endParaRPr lang="en-GB" sz="1400"/>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52408975"/>
        <c:crosses val="max"/>
        <c:crossBetween val="between"/>
      </c:valAx>
      <c:catAx>
        <c:axId val="1252408975"/>
        <c:scaling>
          <c:orientation val="minMax"/>
        </c:scaling>
        <c:delete val="1"/>
        <c:axPos val="b"/>
        <c:numFmt formatCode="General" sourceLinked="1"/>
        <c:majorTickMark val="out"/>
        <c:minorTickMark val="none"/>
        <c:tickLblPos val="nextTo"/>
        <c:crossAx val="1252407727"/>
        <c:crosses val="autoZero"/>
        <c:auto val="1"/>
        <c:lblAlgn val="ctr"/>
        <c:lblOffset val="100"/>
        <c:noMultiLvlLbl val="0"/>
      </c:catAx>
      <c:spPr>
        <a:noFill/>
        <a:ln>
          <a:noFill/>
        </a:ln>
        <a:effectLst/>
      </c:spPr>
    </c:plotArea>
    <c:legend>
      <c:legendPos val="b"/>
      <c:layout>
        <c:manualLayout>
          <c:xMode val="edge"/>
          <c:yMode val="edge"/>
          <c:x val="2.7210166117885445E-2"/>
          <c:y val="0.68275816993464056"/>
          <c:w val="0.95302058565281722"/>
          <c:h val="0.30479084967320264"/>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78005542603264"/>
          <c:y val="3.1911601307189535E-2"/>
          <c:w val="0.76439889147934725"/>
          <c:h val="0.81029814814814816"/>
        </c:manualLayout>
      </c:layout>
      <c:lineChart>
        <c:grouping val="standard"/>
        <c:varyColors val="0"/>
        <c:ser>
          <c:idx val="0"/>
          <c:order val="0"/>
          <c:tx>
            <c:v>Sobol radial K (Xi-based)</c:v>
          </c:tx>
          <c:spPr>
            <a:ln w="22225" cap="rnd">
              <a:solidFill>
                <a:schemeClr val="accent2"/>
              </a:solidFill>
              <a:round/>
            </a:ln>
            <a:effectLst/>
          </c:spPr>
          <c:marker>
            <c:symbol val="none"/>
          </c:marker>
          <c:cat>
            <c:numRef>
              <c:f>Correlations!$U$17:$U$24</c:f>
              <c:numCache>
                <c:formatCode>General</c:formatCode>
                <c:ptCount val="8"/>
                <c:pt idx="0">
                  <c:v>2</c:v>
                </c:pt>
                <c:pt idx="1">
                  <c:v>4</c:v>
                </c:pt>
                <c:pt idx="2">
                  <c:v>6</c:v>
                </c:pt>
                <c:pt idx="3">
                  <c:v>10</c:v>
                </c:pt>
                <c:pt idx="4">
                  <c:v>15</c:v>
                </c:pt>
                <c:pt idx="5">
                  <c:v>25</c:v>
                </c:pt>
                <c:pt idx="6">
                  <c:v>40</c:v>
                </c:pt>
                <c:pt idx="7">
                  <c:v>100</c:v>
                </c:pt>
              </c:numCache>
            </c:numRef>
          </c:cat>
          <c:val>
            <c:numRef>
              <c:f>Correlations!$V$6:$V$13</c:f>
              <c:numCache>
                <c:formatCode>General</c:formatCode>
                <c:ptCount val="8"/>
                <c:pt idx="0">
                  <c:v>0.42755555555555502</c:v>
                </c:pt>
                <c:pt idx="1">
                  <c:v>0.50844444444444403</c:v>
                </c:pt>
                <c:pt idx="2">
                  <c:v>0.50844444444444403</c:v>
                </c:pt>
                <c:pt idx="3">
                  <c:v>0.62666666666666704</c:v>
                </c:pt>
                <c:pt idx="4">
                  <c:v>0.679111111111111</c:v>
                </c:pt>
                <c:pt idx="5">
                  <c:v>0.76711111111111097</c:v>
                </c:pt>
                <c:pt idx="6">
                  <c:v>0.82577777777777805</c:v>
                </c:pt>
                <c:pt idx="7">
                  <c:v>0.88711111111111096</c:v>
                </c:pt>
              </c:numCache>
            </c:numRef>
          </c:val>
          <c:smooth val="0"/>
          <c:extLst>
            <c:ext xmlns:c16="http://schemas.microsoft.com/office/drawing/2014/chart" uri="{C3380CC4-5D6E-409C-BE32-E72D297353CC}">
              <c16:uniqueId val="{00000000-49B5-4956-9151-F0225211BF01}"/>
            </c:ext>
          </c:extLst>
        </c:ser>
        <c:ser>
          <c:idx val="2"/>
          <c:order val="2"/>
          <c:tx>
            <c:v>Sobol radial K (Mu*-based)</c:v>
          </c:tx>
          <c:spPr>
            <a:ln w="22225" cap="rnd">
              <a:solidFill>
                <a:schemeClr val="accent4"/>
              </a:solidFill>
              <a:round/>
            </a:ln>
            <a:effectLst/>
          </c:spPr>
          <c:marker>
            <c:symbol val="none"/>
          </c:marker>
          <c:val>
            <c:numRef>
              <c:f>Correlations!$V$17:$V$24</c:f>
              <c:numCache>
                <c:formatCode>General</c:formatCode>
                <c:ptCount val="8"/>
                <c:pt idx="0">
                  <c:v>0.42755555555555502</c:v>
                </c:pt>
                <c:pt idx="1">
                  <c:v>0.44799999999999901</c:v>
                </c:pt>
                <c:pt idx="2">
                  <c:v>0.54222222222222205</c:v>
                </c:pt>
                <c:pt idx="3">
                  <c:v>0.56088888888888899</c:v>
                </c:pt>
                <c:pt idx="4">
                  <c:v>0.586666666666666</c:v>
                </c:pt>
                <c:pt idx="5">
                  <c:v>0.66400000000000003</c:v>
                </c:pt>
                <c:pt idx="6">
                  <c:v>0.69777777777777805</c:v>
                </c:pt>
                <c:pt idx="7">
                  <c:v>0.78488888888888897</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1-49B5-4956-9151-F0225211BF01}"/>
            </c:ext>
          </c:extLst>
        </c:ser>
        <c:ser>
          <c:idx val="4"/>
          <c:order val="4"/>
          <c:tx>
            <c:v>OT Khare K (Xi-based)</c:v>
          </c:tx>
          <c:spPr>
            <a:ln w="22225" cap="rnd">
              <a:solidFill>
                <a:schemeClr val="accent5">
                  <a:lumMod val="40000"/>
                  <a:lumOff val="60000"/>
                </a:schemeClr>
              </a:solidFill>
              <a:round/>
            </a:ln>
            <a:effectLst/>
          </c:spPr>
          <c:marker>
            <c:symbol val="none"/>
          </c:marker>
          <c:val>
            <c:numRef>
              <c:f>Correlations!$AD$6:$AD$13</c:f>
              <c:numCache>
                <c:formatCode>General</c:formatCode>
                <c:ptCount val="8"/>
                <c:pt idx="0">
                  <c:v>0.33422222222222198</c:v>
                </c:pt>
                <c:pt idx="1">
                  <c:v>0.40088888888888802</c:v>
                </c:pt>
                <c:pt idx="2">
                  <c:v>0.46400000000000002</c:v>
                </c:pt>
                <c:pt idx="3">
                  <c:v>0.48888888888888898</c:v>
                </c:pt>
                <c:pt idx="4">
                  <c:v>0.53600000000000003</c:v>
                </c:pt>
                <c:pt idx="5">
                  <c:v>0.55644444444444396</c:v>
                </c:pt>
                <c:pt idx="6">
                  <c:v>0.56266666666666698</c:v>
                </c:pt>
                <c:pt idx="7">
                  <c:v>0.58399999999999996</c:v>
                </c:pt>
              </c:numCache>
            </c:numRef>
          </c:val>
          <c:smooth val="0"/>
          <c:extLst>
            <c:ext xmlns:c16="http://schemas.microsoft.com/office/drawing/2014/chart" uri="{C3380CC4-5D6E-409C-BE32-E72D297353CC}">
              <c16:uniqueId val="{00000002-49B5-4956-9151-F0225211BF01}"/>
            </c:ext>
          </c:extLst>
        </c:ser>
        <c:ser>
          <c:idx val="6"/>
          <c:order val="6"/>
          <c:tx>
            <c:v>OT Khare K (Mu*-based)</c:v>
          </c:tx>
          <c:spPr>
            <a:ln w="22225" cap="rnd">
              <a:solidFill>
                <a:schemeClr val="accent1"/>
              </a:solidFill>
              <a:round/>
            </a:ln>
            <a:effectLst/>
          </c:spPr>
          <c:marker>
            <c:symbol val="none"/>
          </c:marker>
          <c:val>
            <c:numRef>
              <c:f>Correlations!$AD$17:$AD$24</c:f>
              <c:numCache>
                <c:formatCode>General</c:formatCode>
                <c:ptCount val="8"/>
                <c:pt idx="0">
                  <c:v>0.33422222222222198</c:v>
                </c:pt>
                <c:pt idx="1">
                  <c:v>0.38311111111111101</c:v>
                </c:pt>
                <c:pt idx="2">
                  <c:v>0.36533333333333301</c:v>
                </c:pt>
                <c:pt idx="3">
                  <c:v>0.45777777777777701</c:v>
                </c:pt>
                <c:pt idx="4">
                  <c:v>0.52266666666666595</c:v>
                </c:pt>
                <c:pt idx="5">
                  <c:v>0.53600000000000003</c:v>
                </c:pt>
                <c:pt idx="6">
                  <c:v>0.551111111111111</c:v>
                </c:pt>
                <c:pt idx="7">
                  <c:v>0.606222222222222</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3-49B5-4956-9151-F0225211BF01}"/>
            </c:ext>
          </c:extLst>
        </c:ser>
        <c:ser>
          <c:idx val="8"/>
          <c:order val="8"/>
          <c:tx>
            <c:v>Sobol winding K (Xi-based)</c:v>
          </c:tx>
          <c:spPr>
            <a:ln w="22225" cap="rnd">
              <a:solidFill>
                <a:srgbClr val="92D050"/>
              </a:solidFill>
              <a:round/>
            </a:ln>
            <a:effectLst/>
          </c:spPr>
          <c:marker>
            <c:symbol val="none"/>
          </c:marker>
          <c:val>
            <c:numRef>
              <c:f>Correlations!$X$6:$X$13</c:f>
              <c:numCache>
                <c:formatCode>General</c:formatCode>
                <c:ptCount val="8"/>
                <c:pt idx="0">
                  <c:v>0.32888888888888801</c:v>
                </c:pt>
                <c:pt idx="1">
                  <c:v>0.46577777777777701</c:v>
                </c:pt>
                <c:pt idx="2">
                  <c:v>0.48</c:v>
                </c:pt>
                <c:pt idx="3">
                  <c:v>0.60355555555555496</c:v>
                </c:pt>
                <c:pt idx="4">
                  <c:v>0.66844444444444395</c:v>
                </c:pt>
                <c:pt idx="5">
                  <c:v>0.69955555555555504</c:v>
                </c:pt>
                <c:pt idx="6">
                  <c:v>0.78488888888888897</c:v>
                </c:pt>
                <c:pt idx="7">
                  <c:v>0.89155555555555499</c:v>
                </c:pt>
              </c:numCache>
            </c:numRef>
          </c:val>
          <c:smooth val="0"/>
          <c:extLst>
            <c:ext xmlns:c16="http://schemas.microsoft.com/office/drawing/2014/chart" uri="{C3380CC4-5D6E-409C-BE32-E72D297353CC}">
              <c16:uniqueId val="{00000004-49B5-4956-9151-F0225211BF01}"/>
            </c:ext>
          </c:extLst>
        </c:ser>
        <c:ser>
          <c:idx val="10"/>
          <c:order val="10"/>
          <c:tx>
            <c:v>Sobol winding K (Mu*-based)</c:v>
          </c:tx>
          <c:spPr>
            <a:ln w="22225" cap="rnd">
              <a:solidFill>
                <a:srgbClr val="00B050"/>
              </a:solidFill>
              <a:round/>
            </a:ln>
            <a:effectLst/>
          </c:spPr>
          <c:marker>
            <c:symbol val="none"/>
          </c:marker>
          <c:val>
            <c:numRef>
              <c:f>Correlations!$X$17:$X$24</c:f>
              <c:numCache>
                <c:formatCode>General</c:formatCode>
                <c:ptCount val="8"/>
                <c:pt idx="0">
                  <c:v>0.32888888888888801</c:v>
                </c:pt>
                <c:pt idx="1">
                  <c:v>0.413333333333333</c:v>
                </c:pt>
                <c:pt idx="2">
                  <c:v>0.366222222222222</c:v>
                </c:pt>
                <c:pt idx="3">
                  <c:v>0.49244444444444402</c:v>
                </c:pt>
                <c:pt idx="4">
                  <c:v>0.57066666666666699</c:v>
                </c:pt>
                <c:pt idx="5">
                  <c:v>0.56000000000000005</c:v>
                </c:pt>
                <c:pt idx="6">
                  <c:v>0.59199999999999997</c:v>
                </c:pt>
                <c:pt idx="7">
                  <c:v>0.73599999999999999</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5-49B5-4956-9151-F0225211BF01}"/>
            </c:ext>
          </c:extLst>
        </c:ser>
        <c:ser>
          <c:idx val="12"/>
          <c:order val="12"/>
          <c:tx>
            <c:v>Rd radial K (Xi-based)</c:v>
          </c:tx>
          <c:spPr>
            <a:ln w="22225" cap="rnd">
              <a:solidFill>
                <a:srgbClr val="BC14A8"/>
              </a:solidFill>
              <a:round/>
            </a:ln>
            <a:effectLst/>
          </c:spPr>
          <c:marker>
            <c:symbol val="none"/>
          </c:marker>
          <c:val>
            <c:numRef>
              <c:f>Correlations!$AB$6:$AB$13</c:f>
              <c:numCache>
                <c:formatCode>General</c:formatCode>
                <c:ptCount val="8"/>
                <c:pt idx="0">
                  <c:v>0.52977777777777801</c:v>
                </c:pt>
                <c:pt idx="1">
                  <c:v>0.57599999999999996</c:v>
                </c:pt>
                <c:pt idx="2">
                  <c:v>0.58399999999999996</c:v>
                </c:pt>
                <c:pt idx="3">
                  <c:v>0.68355555555555503</c:v>
                </c:pt>
                <c:pt idx="4">
                  <c:v>0.68266666666666698</c:v>
                </c:pt>
                <c:pt idx="5">
                  <c:v>0.71911111111111103</c:v>
                </c:pt>
                <c:pt idx="6">
                  <c:v>0.82755555555555604</c:v>
                </c:pt>
                <c:pt idx="7">
                  <c:v>0.91555555555555501</c:v>
                </c:pt>
              </c:numCache>
            </c:numRef>
          </c:val>
          <c:smooth val="0"/>
          <c:extLst>
            <c:ext xmlns:c16="http://schemas.microsoft.com/office/drawing/2014/chart" uri="{C3380CC4-5D6E-409C-BE32-E72D297353CC}">
              <c16:uniqueId val="{00000006-49B5-4956-9151-F0225211BF01}"/>
            </c:ext>
          </c:extLst>
        </c:ser>
        <c:ser>
          <c:idx val="14"/>
          <c:order val="14"/>
          <c:tx>
            <c:v>Rd radial K (Mu*-based)</c:v>
          </c:tx>
          <c:spPr>
            <a:ln w="22225" cap="rnd">
              <a:solidFill>
                <a:srgbClr val="7030A0"/>
              </a:solidFill>
              <a:round/>
            </a:ln>
            <a:effectLst/>
          </c:spPr>
          <c:marker>
            <c:symbol val="none"/>
          </c:marker>
          <c:val>
            <c:numRef>
              <c:f>Correlations!$AB$17:$AB$24</c:f>
              <c:numCache>
                <c:formatCode>General</c:formatCode>
                <c:ptCount val="8"/>
                <c:pt idx="0">
                  <c:v>0.52977777777777801</c:v>
                </c:pt>
                <c:pt idx="1">
                  <c:v>0.55288888888888899</c:v>
                </c:pt>
                <c:pt idx="2">
                  <c:v>0.61511111111111105</c:v>
                </c:pt>
                <c:pt idx="3">
                  <c:v>0.61066666666666602</c:v>
                </c:pt>
                <c:pt idx="4">
                  <c:v>0.58311111111111102</c:v>
                </c:pt>
                <c:pt idx="5">
                  <c:v>0.72622222222222199</c:v>
                </c:pt>
                <c:pt idx="6">
                  <c:v>0.74755555555555497</c:v>
                </c:pt>
                <c:pt idx="7">
                  <c:v>0.80622222222222195</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7-49B5-4956-9151-F0225211BF01}"/>
            </c:ext>
          </c:extLst>
        </c:ser>
        <c:ser>
          <c:idx val="16"/>
          <c:order val="16"/>
          <c:tx>
            <c:v>Sobol rad base K (Xi-based)</c:v>
          </c:tx>
          <c:spPr>
            <a:ln w="22225" cap="rnd">
              <a:solidFill>
                <a:srgbClr val="FF0000"/>
              </a:solidFill>
              <a:round/>
            </a:ln>
            <a:effectLst/>
          </c:spPr>
          <c:marker>
            <c:symbol val="none"/>
          </c:marker>
          <c:val>
            <c:numRef>
              <c:f>Correlations!$Z$6:$Z$13</c:f>
              <c:numCache>
                <c:formatCode>General</c:formatCode>
                <c:ptCount val="8"/>
                <c:pt idx="0">
                  <c:v>0.45511111111111102</c:v>
                </c:pt>
                <c:pt idx="1">
                  <c:v>0.58399999999999996</c:v>
                </c:pt>
                <c:pt idx="2">
                  <c:v>0.6</c:v>
                </c:pt>
                <c:pt idx="3">
                  <c:v>0.61688888888888904</c:v>
                </c:pt>
                <c:pt idx="4">
                  <c:v>0.60355555555555496</c:v>
                </c:pt>
                <c:pt idx="5">
                  <c:v>0.62044444444444402</c:v>
                </c:pt>
                <c:pt idx="6">
                  <c:v>0.67377777777777703</c:v>
                </c:pt>
                <c:pt idx="7">
                  <c:v>0.65066666666666695</c:v>
                </c:pt>
              </c:numCache>
            </c:numRef>
          </c:val>
          <c:smooth val="0"/>
          <c:extLst>
            <c:ext xmlns:c16="http://schemas.microsoft.com/office/drawing/2014/chart" uri="{C3380CC4-5D6E-409C-BE32-E72D297353CC}">
              <c16:uniqueId val="{00000008-49B5-4956-9151-F0225211BF01}"/>
            </c:ext>
          </c:extLst>
        </c:ser>
        <c:ser>
          <c:idx val="18"/>
          <c:order val="18"/>
          <c:tx>
            <c:v>Sobol rad base K (Mu*-based)</c:v>
          </c:tx>
          <c:spPr>
            <a:ln w="22225" cap="rnd">
              <a:solidFill>
                <a:srgbClr val="C00000"/>
              </a:solidFill>
              <a:round/>
            </a:ln>
            <a:effectLst/>
          </c:spPr>
          <c:marker>
            <c:symbol val="none"/>
          </c:marker>
          <c:val>
            <c:numRef>
              <c:f>Correlations!$Z$17:$Z$24</c:f>
              <c:numCache>
                <c:formatCode>General</c:formatCode>
                <c:ptCount val="8"/>
                <c:pt idx="0">
                  <c:v>0.45511111111111102</c:v>
                </c:pt>
                <c:pt idx="1">
                  <c:v>0.56444444444444397</c:v>
                </c:pt>
                <c:pt idx="2">
                  <c:v>0.58755555555555505</c:v>
                </c:pt>
                <c:pt idx="3">
                  <c:v>0.64711111111111097</c:v>
                </c:pt>
                <c:pt idx="4">
                  <c:v>0.64711111111111097</c:v>
                </c:pt>
                <c:pt idx="5">
                  <c:v>0.61777777777777798</c:v>
                </c:pt>
                <c:pt idx="6">
                  <c:v>0.706666666666667</c:v>
                </c:pt>
                <c:pt idx="7">
                  <c:v>0.68888888888888899</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9-49B5-4956-9151-F0225211BF01}"/>
            </c:ext>
          </c:extLst>
        </c:ser>
        <c:dLbls>
          <c:showLegendKey val="0"/>
          <c:showVal val="0"/>
          <c:showCatName val="0"/>
          <c:showSerName val="0"/>
          <c:showPercent val="0"/>
          <c:showBubbleSize val="0"/>
        </c:dLbls>
        <c:marker val="1"/>
        <c:smooth val="0"/>
        <c:axId val="692474176"/>
        <c:axId val="876510224"/>
        <c:extLst/>
      </c:lineChart>
      <c:lineChart>
        <c:grouping val="standard"/>
        <c:varyColors val="0"/>
        <c:dLbls>
          <c:showLegendKey val="0"/>
          <c:showVal val="0"/>
          <c:showCatName val="0"/>
          <c:showSerName val="0"/>
          <c:showPercent val="0"/>
          <c:showBubbleSize val="0"/>
        </c:dLbls>
        <c:marker val="1"/>
        <c:smooth val="0"/>
        <c:axId val="1252408975"/>
        <c:axId val="1252407727"/>
        <c:extLst>
          <c:ext xmlns:c15="http://schemas.microsoft.com/office/drawing/2012/chart" uri="{02D57815-91ED-43cb-92C2-25804820EDAC}">
            <c15:filteredLineSeries>
              <c15:ser>
                <c:idx val="1"/>
                <c:order val="1"/>
                <c:tx>
                  <c:v>Sobol radial P (Xi-based)</c:v>
                </c:tx>
                <c:spPr>
                  <a:ln w="22225" cap="rnd">
                    <a:solidFill>
                      <a:schemeClr val="accent2"/>
                    </a:solidFill>
                    <a:prstDash val="dash"/>
                    <a:round/>
                  </a:ln>
                  <a:effectLst/>
                </c:spPr>
                <c:marker>
                  <c:symbol val="none"/>
                </c:marker>
                <c:cat>
                  <c:numRef>
                    <c:extLst>
                      <c:ext uri="{02D57815-91ED-43cb-92C2-25804820EDAC}">
                        <c15:formulaRef>
                          <c15:sqref>Correlations!$U$17:$U$24</c15:sqref>
                        </c15:formulaRef>
                      </c:ext>
                    </c:extLst>
                    <c:numCache>
                      <c:formatCode>General</c:formatCode>
                      <c:ptCount val="8"/>
                      <c:pt idx="0">
                        <c:v>2</c:v>
                      </c:pt>
                      <c:pt idx="1">
                        <c:v>4</c:v>
                      </c:pt>
                      <c:pt idx="2">
                        <c:v>6</c:v>
                      </c:pt>
                      <c:pt idx="3">
                        <c:v>10</c:v>
                      </c:pt>
                      <c:pt idx="4">
                        <c:v>15</c:v>
                      </c:pt>
                      <c:pt idx="5">
                        <c:v>25</c:v>
                      </c:pt>
                      <c:pt idx="6">
                        <c:v>40</c:v>
                      </c:pt>
                      <c:pt idx="7">
                        <c:v>100</c:v>
                      </c:pt>
                    </c:numCache>
                  </c:numRef>
                </c:cat>
                <c:val>
                  <c:numRef>
                    <c:extLst>
                      <c:ext uri="{02D57815-91ED-43cb-92C2-25804820EDAC}">
                        <c15:formulaRef>
                          <c15:sqref>Correlations!$W$6:$W$13</c15:sqref>
                        </c15:formulaRef>
                      </c:ext>
                    </c:extLst>
                    <c:numCache>
                      <c:formatCode>General</c:formatCode>
                      <c:ptCount val="8"/>
                      <c:pt idx="0">
                        <c:v>0.48908897761173398</c:v>
                      </c:pt>
                      <c:pt idx="1">
                        <c:v>0.48289174031286403</c:v>
                      </c:pt>
                      <c:pt idx="2">
                        <c:v>0.53530030188927902</c:v>
                      </c:pt>
                      <c:pt idx="3">
                        <c:v>0.63008718177582801</c:v>
                      </c:pt>
                      <c:pt idx="4">
                        <c:v>0.70804425720004605</c:v>
                      </c:pt>
                      <c:pt idx="5">
                        <c:v>0.79870493062069403</c:v>
                      </c:pt>
                      <c:pt idx="6">
                        <c:v>0.87174026565187601</c:v>
                      </c:pt>
                      <c:pt idx="7">
                        <c:v>0.95024126823784405</c:v>
                      </c:pt>
                    </c:numCache>
                  </c:numRef>
                </c:val>
                <c:smooth val="0"/>
                <c:extLst>
                  <c:ext xmlns:c16="http://schemas.microsoft.com/office/drawing/2014/chart" uri="{C3380CC4-5D6E-409C-BE32-E72D297353CC}">
                    <c16:uniqueId val="{0000000A-49B5-4956-9151-F0225211BF01}"/>
                  </c:ext>
                </c:extLst>
              </c15:ser>
            </c15:filteredLineSeries>
            <c15:filteredLineSeries>
              <c15:ser>
                <c:idx val="3"/>
                <c:order val="3"/>
                <c:tx>
                  <c:v>Sobol radial P (Mu*-based)</c:v>
                </c:tx>
                <c:spPr>
                  <a:ln w="22225" cap="rnd">
                    <a:solidFill>
                      <a:schemeClr val="accent4"/>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Correlations!$W$17:$W$24</c15:sqref>
                        </c15:formulaRef>
                      </c:ext>
                    </c:extLst>
                    <c:numCache>
                      <c:formatCode>General</c:formatCode>
                      <c:ptCount val="8"/>
                      <c:pt idx="0">
                        <c:v>0.48908897761173398</c:v>
                      </c:pt>
                      <c:pt idx="1">
                        <c:v>0.40529523016719199</c:v>
                      </c:pt>
                      <c:pt idx="2">
                        <c:v>0.51349725547101899</c:v>
                      </c:pt>
                      <c:pt idx="3">
                        <c:v>0.48827175602642803</c:v>
                      </c:pt>
                      <c:pt idx="4">
                        <c:v>0.54269804034751501</c:v>
                      </c:pt>
                      <c:pt idx="5">
                        <c:v>0.60166031532241704</c:v>
                      </c:pt>
                      <c:pt idx="6">
                        <c:v>0.62377327527153503</c:v>
                      </c:pt>
                      <c:pt idx="7">
                        <c:v>0.77750408873353405</c:v>
                      </c:pt>
                    </c:numCache>
                  </c:numRef>
                </c:val>
                <c:smooth val="0"/>
                <c:extLst xmlns:c15="http://schemas.microsoft.com/office/drawing/2012/chart">
                  <c:ext xmlns:c16="http://schemas.microsoft.com/office/drawing/2014/chart" uri="{C3380CC4-5D6E-409C-BE32-E72D297353CC}">
                    <c16:uniqueId val="{0000000B-49B5-4956-9151-F0225211BF01}"/>
                  </c:ext>
                </c:extLst>
              </c15:ser>
            </c15:filteredLineSeries>
            <c15:filteredLineSeries>
              <c15:ser>
                <c:idx val="5"/>
                <c:order val="5"/>
                <c:tx>
                  <c:v>OT Khare P (Xi-based)</c:v>
                </c:tx>
                <c:spPr>
                  <a:ln w="22225" cap="rnd">
                    <a:solidFill>
                      <a:schemeClr val="accent5">
                        <a:lumMod val="40000"/>
                        <a:lumOff val="60000"/>
                      </a:schemeClr>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Correlations!$AE$6:$AE$13</c15:sqref>
                        </c15:formulaRef>
                      </c:ext>
                    </c:extLst>
                    <c:numCache>
                      <c:formatCode>General</c:formatCode>
                      <c:ptCount val="8"/>
                      <c:pt idx="0">
                        <c:v>0.42928544927520701</c:v>
                      </c:pt>
                      <c:pt idx="1">
                        <c:v>0.48684840909070598</c:v>
                      </c:pt>
                      <c:pt idx="2">
                        <c:v>0.474719084408741</c:v>
                      </c:pt>
                      <c:pt idx="3">
                        <c:v>0.53898298766164499</c:v>
                      </c:pt>
                      <c:pt idx="4">
                        <c:v>0.61153108461896799</c:v>
                      </c:pt>
                      <c:pt idx="5">
                        <c:v>0.61795503328442802</c:v>
                      </c:pt>
                      <c:pt idx="6">
                        <c:v>0.58152320556709103</c:v>
                      </c:pt>
                      <c:pt idx="7">
                        <c:v>0.60851328125765503</c:v>
                      </c:pt>
                    </c:numCache>
                  </c:numRef>
                </c:val>
                <c:smooth val="0"/>
                <c:extLst xmlns:c15="http://schemas.microsoft.com/office/drawing/2012/chart">
                  <c:ext xmlns:c16="http://schemas.microsoft.com/office/drawing/2014/chart" uri="{C3380CC4-5D6E-409C-BE32-E72D297353CC}">
                    <c16:uniqueId val="{0000000C-49B5-4956-9151-F0225211BF01}"/>
                  </c:ext>
                </c:extLst>
              </c15:ser>
            </c15:filteredLineSeries>
            <c15:filteredLineSeries>
              <c15:ser>
                <c:idx val="7"/>
                <c:order val="7"/>
                <c:tx>
                  <c:v>OT Khare P (Mu*-based)</c:v>
                </c:tx>
                <c:spPr>
                  <a:ln w="22225" cap="rnd">
                    <a:solidFill>
                      <a:schemeClr val="accent1"/>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Correlations!$AE$17:$AE$24</c15:sqref>
                        </c15:formulaRef>
                      </c:ext>
                    </c:extLst>
                    <c:numCache>
                      <c:formatCode>General</c:formatCode>
                      <c:ptCount val="8"/>
                      <c:pt idx="0">
                        <c:v>0.42928544927520701</c:v>
                      </c:pt>
                      <c:pt idx="1">
                        <c:v>0.49458490357626</c:v>
                      </c:pt>
                      <c:pt idx="2">
                        <c:v>0.34880307492359203</c:v>
                      </c:pt>
                      <c:pt idx="3">
                        <c:v>0.50328524038457201</c:v>
                      </c:pt>
                      <c:pt idx="4">
                        <c:v>0.60048594197205196</c:v>
                      </c:pt>
                      <c:pt idx="5">
                        <c:v>0.57880090985456001</c:v>
                      </c:pt>
                      <c:pt idx="6">
                        <c:v>0.55875114889849098</c:v>
                      </c:pt>
                      <c:pt idx="7">
                        <c:v>0.58582821707166499</c:v>
                      </c:pt>
                    </c:numCache>
                  </c:numRef>
                </c:val>
                <c:smooth val="0"/>
                <c:extLst xmlns:c15="http://schemas.microsoft.com/office/drawing/2012/chart">
                  <c:ext xmlns:c16="http://schemas.microsoft.com/office/drawing/2014/chart" uri="{C3380CC4-5D6E-409C-BE32-E72D297353CC}">
                    <c16:uniqueId val="{0000000D-49B5-4956-9151-F0225211BF01}"/>
                  </c:ext>
                </c:extLst>
              </c15:ser>
            </c15:filteredLineSeries>
            <c15:filteredLineSeries>
              <c15:ser>
                <c:idx val="9"/>
                <c:order val="9"/>
                <c:tx>
                  <c:v>Sobol winding P (Xi-based)</c:v>
                </c:tx>
                <c:spPr>
                  <a:ln w="22225" cap="rnd">
                    <a:solidFill>
                      <a:srgbClr val="92D050"/>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Correlations!$Y$6:$Y$13</c15:sqref>
                        </c15:formulaRef>
                      </c:ext>
                    </c:extLst>
                    <c:numCache>
                      <c:formatCode>General</c:formatCode>
                      <c:ptCount val="8"/>
                      <c:pt idx="0">
                        <c:v>0.36767972522641701</c:v>
                      </c:pt>
                      <c:pt idx="1">
                        <c:v>0.47737190594665702</c:v>
                      </c:pt>
                      <c:pt idx="2">
                        <c:v>0.497040453965225</c:v>
                      </c:pt>
                      <c:pt idx="3">
                        <c:v>0.60058763741574195</c:v>
                      </c:pt>
                      <c:pt idx="4">
                        <c:v>0.68327883737440898</c:v>
                      </c:pt>
                      <c:pt idx="5">
                        <c:v>0.68343716044136904</c:v>
                      </c:pt>
                      <c:pt idx="6">
                        <c:v>0.80269481701803902</c:v>
                      </c:pt>
                      <c:pt idx="7">
                        <c:v>0.936493067414219</c:v>
                      </c:pt>
                    </c:numCache>
                  </c:numRef>
                </c:val>
                <c:smooth val="0"/>
                <c:extLst xmlns:c15="http://schemas.microsoft.com/office/drawing/2012/chart">
                  <c:ext xmlns:c16="http://schemas.microsoft.com/office/drawing/2014/chart" uri="{C3380CC4-5D6E-409C-BE32-E72D297353CC}">
                    <c16:uniqueId val="{0000000E-49B5-4956-9151-F0225211BF01}"/>
                  </c:ext>
                </c:extLst>
              </c15:ser>
            </c15:filteredLineSeries>
            <c15:filteredLineSeries>
              <c15:ser>
                <c:idx val="11"/>
                <c:order val="11"/>
                <c:tx>
                  <c:v>Sobol winding P (Mu*-based)</c:v>
                </c:tx>
                <c:spPr>
                  <a:ln w="22225" cap="rnd">
                    <a:solidFill>
                      <a:srgbClr val="00B050"/>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Correlations!$Y$17:$Y$24</c15:sqref>
                        </c15:formulaRef>
                      </c:ext>
                    </c:extLst>
                    <c:numCache>
                      <c:formatCode>General</c:formatCode>
                      <c:ptCount val="8"/>
                      <c:pt idx="0">
                        <c:v>0.36767972522641701</c:v>
                      </c:pt>
                      <c:pt idx="1">
                        <c:v>0.41520230189462398</c:v>
                      </c:pt>
                      <c:pt idx="2">
                        <c:v>0.31645349533269701</c:v>
                      </c:pt>
                      <c:pt idx="3">
                        <c:v>0.47866836807865998</c:v>
                      </c:pt>
                      <c:pt idx="4">
                        <c:v>0.51567446777427695</c:v>
                      </c:pt>
                      <c:pt idx="5">
                        <c:v>0.488281927975934</c:v>
                      </c:pt>
                      <c:pt idx="6">
                        <c:v>0.55897698328073098</c:v>
                      </c:pt>
                      <c:pt idx="7">
                        <c:v>0.71619253480990896</c:v>
                      </c:pt>
                    </c:numCache>
                  </c:numRef>
                </c:val>
                <c:smooth val="0"/>
                <c:extLst xmlns:c15="http://schemas.microsoft.com/office/drawing/2012/chart">
                  <c:ext xmlns:c16="http://schemas.microsoft.com/office/drawing/2014/chart" uri="{C3380CC4-5D6E-409C-BE32-E72D297353CC}">
                    <c16:uniqueId val="{0000000F-49B5-4956-9151-F0225211BF01}"/>
                  </c:ext>
                </c:extLst>
              </c15:ser>
            </c15:filteredLineSeries>
            <c15:filteredLineSeries>
              <c15:ser>
                <c:idx val="13"/>
                <c:order val="13"/>
                <c:tx>
                  <c:v>Rd radial P (Xi-based)</c:v>
                </c:tx>
                <c:spPr>
                  <a:ln w="22225" cap="rnd">
                    <a:solidFill>
                      <a:srgbClr val="BC14A8"/>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Correlations!$AC$6:$AC$13</c15:sqref>
                        </c15:formulaRef>
                      </c:ext>
                    </c:extLst>
                    <c:numCache>
                      <c:formatCode>General</c:formatCode>
                      <c:ptCount val="8"/>
                      <c:pt idx="0">
                        <c:v>0.59034504679773703</c:v>
                      </c:pt>
                      <c:pt idx="1">
                        <c:v>0.63131270883496005</c:v>
                      </c:pt>
                      <c:pt idx="2">
                        <c:v>0.601915363661224</c:v>
                      </c:pt>
                      <c:pt idx="3">
                        <c:v>0.72448522399400594</c:v>
                      </c:pt>
                      <c:pt idx="4">
                        <c:v>0.73545485022674995</c:v>
                      </c:pt>
                      <c:pt idx="5">
                        <c:v>0.71602038353923902</c:v>
                      </c:pt>
                      <c:pt idx="6">
                        <c:v>0.854064543642999</c:v>
                      </c:pt>
                      <c:pt idx="7">
                        <c:v>0.95238524243339295</c:v>
                      </c:pt>
                    </c:numCache>
                  </c:numRef>
                </c:val>
                <c:smooth val="0"/>
                <c:extLst xmlns:c15="http://schemas.microsoft.com/office/drawing/2012/chart">
                  <c:ext xmlns:c16="http://schemas.microsoft.com/office/drawing/2014/chart" uri="{C3380CC4-5D6E-409C-BE32-E72D297353CC}">
                    <c16:uniqueId val="{00000010-49B5-4956-9151-F0225211BF01}"/>
                  </c:ext>
                </c:extLst>
              </c15:ser>
            </c15:filteredLineSeries>
            <c15:filteredLineSeries>
              <c15:ser>
                <c:idx val="15"/>
                <c:order val="15"/>
                <c:tx>
                  <c:v>Rd radial P (Mu*-based)</c:v>
                </c:tx>
                <c:spPr>
                  <a:ln w="22225" cap="rnd">
                    <a:solidFill>
                      <a:srgbClr val="7030A0"/>
                    </a:solidFill>
                    <a:prstDash val="dashDot"/>
                    <a:round/>
                  </a:ln>
                  <a:effectLst/>
                </c:spPr>
                <c:marker>
                  <c:symbol val="none"/>
                </c:marker>
                <c:val>
                  <c:numRef>
                    <c:extLst xmlns:c15="http://schemas.microsoft.com/office/drawing/2012/chart">
                      <c:ext xmlns:c15="http://schemas.microsoft.com/office/drawing/2012/chart" uri="{02D57815-91ED-43cb-92C2-25804820EDAC}">
                        <c15:formulaRef>
                          <c15:sqref>Correlations!$AC$17:$AC$24</c15:sqref>
                        </c15:formulaRef>
                      </c:ext>
                    </c:extLst>
                    <c:numCache>
                      <c:formatCode>General</c:formatCode>
                      <c:ptCount val="8"/>
                      <c:pt idx="0">
                        <c:v>0.59034504679773703</c:v>
                      </c:pt>
                      <c:pt idx="1">
                        <c:v>0.56358468310533505</c:v>
                      </c:pt>
                      <c:pt idx="2">
                        <c:v>0.613885065611257</c:v>
                      </c:pt>
                      <c:pt idx="3">
                        <c:v>0.61330649600880804</c:v>
                      </c:pt>
                      <c:pt idx="4">
                        <c:v>0.52647563818538601</c:v>
                      </c:pt>
                      <c:pt idx="5">
                        <c:v>0.71570069846970896</c:v>
                      </c:pt>
                      <c:pt idx="6">
                        <c:v>0.71613013396615099</c:v>
                      </c:pt>
                      <c:pt idx="7">
                        <c:v>0.82611318665558497</c:v>
                      </c:pt>
                    </c:numCache>
                  </c:numRef>
                </c:val>
                <c:smooth val="0"/>
                <c:extLst xmlns:c15="http://schemas.microsoft.com/office/drawing/2012/chart">
                  <c:ext xmlns:c16="http://schemas.microsoft.com/office/drawing/2014/chart" uri="{C3380CC4-5D6E-409C-BE32-E72D297353CC}">
                    <c16:uniqueId val="{00000011-49B5-4956-9151-F0225211BF01}"/>
                  </c:ext>
                </c:extLst>
              </c15:ser>
            </c15:filteredLineSeries>
            <c15:filteredLineSeries>
              <c15:ser>
                <c:idx val="17"/>
                <c:order val="17"/>
                <c:tx>
                  <c:v>Sobol rad base P (Xi-based)</c:v>
                </c:tx>
                <c:spPr>
                  <a:ln w="22225" cap="rnd">
                    <a:solidFill>
                      <a:srgbClr val="FF0000"/>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Correlations!$AA$6:$AA$13</c15:sqref>
                        </c15:formulaRef>
                      </c:ext>
                    </c:extLst>
                    <c:numCache>
                      <c:formatCode>General</c:formatCode>
                      <c:ptCount val="8"/>
                      <c:pt idx="0">
                        <c:v>0.47635920236736701</c:v>
                      </c:pt>
                      <c:pt idx="1">
                        <c:v>0.62309737777670804</c:v>
                      </c:pt>
                      <c:pt idx="2">
                        <c:v>0.64992117429495999</c:v>
                      </c:pt>
                      <c:pt idx="3">
                        <c:v>0.67846828425516903</c:v>
                      </c:pt>
                      <c:pt idx="4">
                        <c:v>0.66320230323081097</c:v>
                      </c:pt>
                      <c:pt idx="5">
                        <c:v>0.67889375661969498</c:v>
                      </c:pt>
                      <c:pt idx="6">
                        <c:v>0.73398545114586899</c:v>
                      </c:pt>
                      <c:pt idx="7">
                        <c:v>0.73711014326601598</c:v>
                      </c:pt>
                    </c:numCache>
                  </c:numRef>
                </c:val>
                <c:smooth val="0"/>
                <c:extLst xmlns:c15="http://schemas.microsoft.com/office/drawing/2012/chart">
                  <c:ext xmlns:c16="http://schemas.microsoft.com/office/drawing/2014/chart" uri="{C3380CC4-5D6E-409C-BE32-E72D297353CC}">
                    <c16:uniqueId val="{00000012-49B5-4956-9151-F0225211BF01}"/>
                  </c:ext>
                </c:extLst>
              </c15:ser>
            </c15:filteredLineSeries>
            <c15:filteredLineSeries>
              <c15:ser>
                <c:idx val="19"/>
                <c:order val="19"/>
                <c:tx>
                  <c:v>Sobol rad base P (Mu*-based)</c:v>
                </c:tx>
                <c:spPr>
                  <a:ln w="22225" cap="rnd">
                    <a:solidFill>
                      <a:srgbClr val="C00000"/>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Correlations!$AA$17:$AA$24</c15:sqref>
                        </c15:formulaRef>
                      </c:ext>
                    </c:extLst>
                    <c:numCache>
                      <c:formatCode>General</c:formatCode>
                      <c:ptCount val="8"/>
                      <c:pt idx="0">
                        <c:v>0.47635920236736701</c:v>
                      </c:pt>
                      <c:pt idx="1">
                        <c:v>0.52705180665902296</c:v>
                      </c:pt>
                      <c:pt idx="2">
                        <c:v>0.60902157007367697</c:v>
                      </c:pt>
                      <c:pt idx="3">
                        <c:v>0.63199698467036702</c:v>
                      </c:pt>
                      <c:pt idx="4">
                        <c:v>0.65400956309343405</c:v>
                      </c:pt>
                      <c:pt idx="5">
                        <c:v>0.62716026677427394</c:v>
                      </c:pt>
                      <c:pt idx="6">
                        <c:v>0.70676904044817501</c:v>
                      </c:pt>
                      <c:pt idx="7">
                        <c:v>0.71567620704491397</c:v>
                      </c:pt>
                    </c:numCache>
                  </c:numRef>
                </c:val>
                <c:smooth val="0"/>
                <c:extLst xmlns:c15="http://schemas.microsoft.com/office/drawing/2012/chart">
                  <c:ext xmlns:c16="http://schemas.microsoft.com/office/drawing/2014/chart" uri="{C3380CC4-5D6E-409C-BE32-E72D297353CC}">
                    <c16:uniqueId val="{00000013-49B5-4956-9151-F0225211BF01}"/>
                  </c:ext>
                </c:extLst>
              </c15:ser>
            </c15:filteredLineSeries>
          </c:ext>
        </c:extLst>
      </c:lineChart>
      <c:catAx>
        <c:axId val="692474176"/>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number</a:t>
                </a:r>
                <a:r>
                  <a:rPr lang="en-GB" sz="1400" baseline="0"/>
                  <a:t> of trajectories</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876510224"/>
        <c:crosses val="autoZero"/>
        <c:auto val="1"/>
        <c:lblAlgn val="ctr"/>
        <c:lblOffset val="100"/>
        <c:noMultiLvlLbl val="0"/>
      </c:catAx>
      <c:valAx>
        <c:axId val="876510224"/>
        <c:scaling>
          <c:orientation val="minMax"/>
          <c:max val="0.95000000000000007"/>
          <c:min val="0.30000000000000004"/>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Kendall correlation </a:t>
                </a:r>
                <a:r>
                  <a:rPr lang="en-GB" sz="1400" baseline="0"/>
                  <a:t>(solid)</a:t>
                </a: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692474176"/>
        <c:crosses val="autoZero"/>
        <c:crossBetween val="between"/>
      </c:valAx>
      <c:valAx>
        <c:axId val="1252407727"/>
        <c:scaling>
          <c:orientation val="minMax"/>
          <c:max val="1"/>
        </c:scaling>
        <c:delete val="1"/>
        <c:axPos val="r"/>
        <c:numFmt formatCode="General" sourceLinked="1"/>
        <c:majorTickMark val="out"/>
        <c:minorTickMark val="none"/>
        <c:tickLblPos val="nextTo"/>
        <c:crossAx val="1252408975"/>
        <c:crosses val="max"/>
        <c:crossBetween val="between"/>
      </c:valAx>
      <c:catAx>
        <c:axId val="1252408975"/>
        <c:scaling>
          <c:orientation val="minMax"/>
        </c:scaling>
        <c:delete val="1"/>
        <c:axPos val="b"/>
        <c:numFmt formatCode="General" sourceLinked="1"/>
        <c:majorTickMark val="out"/>
        <c:minorTickMark val="none"/>
        <c:tickLblPos val="nextTo"/>
        <c:crossAx val="1252407727"/>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78005542603264"/>
          <c:y val="3.8137091503267974E-2"/>
          <c:w val="0.76439889147934725"/>
          <c:h val="0.5353441176470588"/>
        </c:manualLayout>
      </c:layout>
      <c:lineChart>
        <c:grouping val="standard"/>
        <c:varyColors val="0"/>
        <c:ser>
          <c:idx val="0"/>
          <c:order val="0"/>
          <c:tx>
            <c:v>Sobol radial K (Xi-based)</c:v>
          </c:tx>
          <c:spPr>
            <a:ln w="22225" cap="rnd">
              <a:solidFill>
                <a:schemeClr val="accent2"/>
              </a:solidFill>
              <a:round/>
            </a:ln>
            <a:effectLst/>
          </c:spPr>
          <c:marker>
            <c:symbol val="none"/>
          </c:marker>
          <c:cat>
            <c:numRef>
              <c:f>Correlations!$U$17:$U$24</c:f>
              <c:numCache>
                <c:formatCode>General</c:formatCode>
                <c:ptCount val="8"/>
                <c:pt idx="0">
                  <c:v>2</c:v>
                </c:pt>
                <c:pt idx="1">
                  <c:v>4</c:v>
                </c:pt>
                <c:pt idx="2">
                  <c:v>6</c:v>
                </c:pt>
                <c:pt idx="3">
                  <c:v>10</c:v>
                </c:pt>
                <c:pt idx="4">
                  <c:v>15</c:v>
                </c:pt>
                <c:pt idx="5">
                  <c:v>25</c:v>
                </c:pt>
                <c:pt idx="6">
                  <c:v>40</c:v>
                </c:pt>
                <c:pt idx="7">
                  <c:v>100</c:v>
                </c:pt>
              </c:numCache>
            </c:numRef>
          </c:cat>
          <c:val>
            <c:numRef>
              <c:f>Correlations!$AI$6:$AI$13</c:f>
              <c:numCache>
                <c:formatCode>General</c:formatCode>
                <c:ptCount val="8"/>
                <c:pt idx="0">
                  <c:v>0.789333333333333</c:v>
                </c:pt>
                <c:pt idx="1">
                  <c:v>0.84266666666666601</c:v>
                </c:pt>
                <c:pt idx="2">
                  <c:v>0.85866666666666702</c:v>
                </c:pt>
                <c:pt idx="3">
                  <c:v>0.88800000000000001</c:v>
                </c:pt>
                <c:pt idx="4">
                  <c:v>0.89866666666666595</c:v>
                </c:pt>
                <c:pt idx="5">
                  <c:v>0.90400000000000003</c:v>
                </c:pt>
                <c:pt idx="6">
                  <c:v>0.92266666666666597</c:v>
                </c:pt>
                <c:pt idx="7">
                  <c:v>0.94133333333333302</c:v>
                </c:pt>
              </c:numCache>
            </c:numRef>
          </c:val>
          <c:smooth val="0"/>
          <c:extLst>
            <c:ext xmlns:c16="http://schemas.microsoft.com/office/drawing/2014/chart" uri="{C3380CC4-5D6E-409C-BE32-E72D297353CC}">
              <c16:uniqueId val="{00000000-59FB-46F1-8710-F5B736FFF7F2}"/>
            </c:ext>
          </c:extLst>
        </c:ser>
        <c:ser>
          <c:idx val="4"/>
          <c:order val="4"/>
          <c:tx>
            <c:v>OT Khare K (Xi-based)</c:v>
          </c:tx>
          <c:spPr>
            <a:ln w="22225" cap="rnd">
              <a:solidFill>
                <a:schemeClr val="accent5">
                  <a:lumMod val="40000"/>
                  <a:lumOff val="60000"/>
                </a:schemeClr>
              </a:solidFill>
              <a:round/>
            </a:ln>
            <a:effectLst/>
          </c:spPr>
          <c:marker>
            <c:symbol val="none"/>
          </c:marker>
          <c:val>
            <c:numRef>
              <c:f>Correlations!$AQ$6:$AQ$13</c:f>
              <c:numCache>
                <c:formatCode>General</c:formatCode>
                <c:ptCount val="8"/>
                <c:pt idx="0">
                  <c:v>0.73333333333333295</c:v>
                </c:pt>
                <c:pt idx="1">
                  <c:v>0.73599999999999999</c:v>
                </c:pt>
                <c:pt idx="2">
                  <c:v>0.74666666666666703</c:v>
                </c:pt>
                <c:pt idx="3">
                  <c:v>0.71466666666666701</c:v>
                </c:pt>
                <c:pt idx="4">
                  <c:v>0.64266666666666605</c:v>
                </c:pt>
                <c:pt idx="5">
                  <c:v>0.69866666666666599</c:v>
                </c:pt>
                <c:pt idx="6">
                  <c:v>0.752</c:v>
                </c:pt>
                <c:pt idx="7">
                  <c:v>0.69866666666666599</c:v>
                </c:pt>
              </c:numCache>
            </c:numRef>
          </c:val>
          <c:smooth val="0"/>
          <c:extLst>
            <c:ext xmlns:c16="http://schemas.microsoft.com/office/drawing/2014/chart" uri="{C3380CC4-5D6E-409C-BE32-E72D297353CC}">
              <c16:uniqueId val="{00000002-59FB-46F1-8710-F5B736FFF7F2}"/>
            </c:ext>
          </c:extLst>
        </c:ser>
        <c:ser>
          <c:idx val="8"/>
          <c:order val="8"/>
          <c:tx>
            <c:v>Sobol winding K (Xi-based)</c:v>
          </c:tx>
          <c:spPr>
            <a:ln w="22225" cap="rnd">
              <a:solidFill>
                <a:srgbClr val="92D050"/>
              </a:solidFill>
              <a:round/>
            </a:ln>
            <a:effectLst/>
          </c:spPr>
          <c:marker>
            <c:symbol val="none"/>
          </c:marker>
          <c:val>
            <c:numRef>
              <c:f>Correlations!$AK$6:$AK$13</c:f>
              <c:numCache>
                <c:formatCode>General</c:formatCode>
                <c:ptCount val="8"/>
                <c:pt idx="0">
                  <c:v>0.789333333333333</c:v>
                </c:pt>
                <c:pt idx="1">
                  <c:v>0.84266666666666601</c:v>
                </c:pt>
                <c:pt idx="2">
                  <c:v>0.85866666666666702</c:v>
                </c:pt>
                <c:pt idx="3">
                  <c:v>0.88800000000000001</c:v>
                </c:pt>
                <c:pt idx="4">
                  <c:v>0.89866666666666595</c:v>
                </c:pt>
                <c:pt idx="5">
                  <c:v>0.90400000000000003</c:v>
                </c:pt>
                <c:pt idx="6">
                  <c:v>0.92266666666666597</c:v>
                </c:pt>
                <c:pt idx="7">
                  <c:v>0.94133333333333302</c:v>
                </c:pt>
              </c:numCache>
            </c:numRef>
          </c:val>
          <c:smooth val="0"/>
          <c:extLst xmlns:c15="http://schemas.microsoft.com/office/drawing/2012/chart">
            <c:ext xmlns:c16="http://schemas.microsoft.com/office/drawing/2014/chart" uri="{C3380CC4-5D6E-409C-BE32-E72D297353CC}">
              <c16:uniqueId val="{00000004-59FB-46F1-8710-F5B736FFF7F2}"/>
            </c:ext>
          </c:extLst>
        </c:ser>
        <c:ser>
          <c:idx val="12"/>
          <c:order val="12"/>
          <c:tx>
            <c:v>Rd radial K (Xi-based)</c:v>
          </c:tx>
          <c:spPr>
            <a:ln w="22225" cap="rnd">
              <a:solidFill>
                <a:srgbClr val="BC14A8"/>
              </a:solidFill>
              <a:round/>
            </a:ln>
            <a:effectLst/>
          </c:spPr>
          <c:marker>
            <c:symbol val="none"/>
          </c:marker>
          <c:val>
            <c:numRef>
              <c:f>Correlations!$AO$6:$AO$13</c:f>
              <c:numCache>
                <c:formatCode>General</c:formatCode>
                <c:ptCount val="8"/>
                <c:pt idx="0">
                  <c:v>0.82133333333333303</c:v>
                </c:pt>
                <c:pt idx="1">
                  <c:v>0.85599999999999998</c:v>
                </c:pt>
                <c:pt idx="2">
                  <c:v>0.87733333333333297</c:v>
                </c:pt>
                <c:pt idx="3">
                  <c:v>0.89333333333333298</c:v>
                </c:pt>
                <c:pt idx="4">
                  <c:v>0.89600000000000002</c:v>
                </c:pt>
                <c:pt idx="5">
                  <c:v>0.90666666666666595</c:v>
                </c:pt>
                <c:pt idx="6">
                  <c:v>0.91466666666666596</c:v>
                </c:pt>
                <c:pt idx="7">
                  <c:v>0.93600000000000005</c:v>
                </c:pt>
              </c:numCache>
            </c:numRef>
          </c:val>
          <c:smooth val="0"/>
          <c:extLst>
            <c:ext xmlns:c16="http://schemas.microsoft.com/office/drawing/2014/chart" uri="{C3380CC4-5D6E-409C-BE32-E72D297353CC}">
              <c16:uniqueId val="{00000006-59FB-46F1-8710-F5B736FFF7F2}"/>
            </c:ext>
          </c:extLst>
        </c:ser>
        <c:ser>
          <c:idx val="16"/>
          <c:order val="16"/>
          <c:tx>
            <c:v>Sobol rad base K (Xi-based)</c:v>
          </c:tx>
          <c:spPr>
            <a:ln w="22225" cap="rnd">
              <a:solidFill>
                <a:srgbClr val="FF0000"/>
              </a:solidFill>
              <a:round/>
            </a:ln>
            <a:effectLst/>
          </c:spPr>
          <c:marker>
            <c:symbol val="none"/>
          </c:marker>
          <c:val>
            <c:numRef>
              <c:f>Correlations!$AM$6:$AM$13</c:f>
              <c:numCache>
                <c:formatCode>General</c:formatCode>
                <c:ptCount val="8"/>
                <c:pt idx="0">
                  <c:v>0.66400000000000003</c:v>
                </c:pt>
                <c:pt idx="1">
                  <c:v>0.73333333333333295</c:v>
                </c:pt>
                <c:pt idx="2">
                  <c:v>0.66666666666666696</c:v>
                </c:pt>
                <c:pt idx="3">
                  <c:v>0.67733333333333301</c:v>
                </c:pt>
                <c:pt idx="4">
                  <c:v>0.69640062597809005</c:v>
                </c:pt>
                <c:pt idx="5">
                  <c:v>0.68</c:v>
                </c:pt>
                <c:pt idx="6">
                  <c:v>0.73333333333333295</c:v>
                </c:pt>
                <c:pt idx="7">
                  <c:v>0.73333333333333295</c:v>
                </c:pt>
              </c:numCache>
            </c:numRef>
          </c:val>
          <c:smooth val="0"/>
          <c:extLst>
            <c:ext xmlns:c16="http://schemas.microsoft.com/office/drawing/2014/chart" uri="{C3380CC4-5D6E-409C-BE32-E72D297353CC}">
              <c16:uniqueId val="{00000008-59FB-46F1-8710-F5B736FFF7F2}"/>
            </c:ext>
          </c:extLst>
        </c:ser>
        <c:dLbls>
          <c:showLegendKey val="0"/>
          <c:showVal val="0"/>
          <c:showCatName val="0"/>
          <c:showSerName val="0"/>
          <c:showPercent val="0"/>
          <c:showBubbleSize val="0"/>
        </c:dLbls>
        <c:marker val="1"/>
        <c:smooth val="0"/>
        <c:axId val="692474176"/>
        <c:axId val="876510224"/>
        <c:extLst>
          <c:ext xmlns:c15="http://schemas.microsoft.com/office/drawing/2012/chart" uri="{02D57815-91ED-43cb-92C2-25804820EDAC}">
            <c15:filteredLineSeries>
              <c15:ser>
                <c:idx val="2"/>
                <c:order val="2"/>
                <c:tx>
                  <c:v>Sobol radial K (Mu*-based)</c:v>
                </c:tx>
                <c:spPr>
                  <a:ln w="22225" cap="rnd">
                    <a:solidFill>
                      <a:schemeClr val="accent4"/>
                    </a:solidFill>
                    <a:round/>
                  </a:ln>
                  <a:effectLst/>
                </c:spPr>
                <c:marker>
                  <c:symbol val="none"/>
                </c:marker>
                <c:val>
                  <c:numRef>
                    <c:extLst>
                      <c:ext uri="{02D57815-91ED-43cb-92C2-25804820EDAC}">
                        <c15:formulaRef>
                          <c15:sqref>Correlations!$AI$17:$AI$24</c15:sqref>
                        </c15:formulaRef>
                      </c:ext>
                    </c:extLst>
                    <c:numCache>
                      <c:formatCode>General</c:formatCode>
                      <c:ptCount val="8"/>
                      <c:pt idx="0">
                        <c:v>0.789333333333333</c:v>
                      </c:pt>
                      <c:pt idx="1">
                        <c:v>0.86133333333333295</c:v>
                      </c:pt>
                      <c:pt idx="2">
                        <c:v>0.85599999999999998</c:v>
                      </c:pt>
                      <c:pt idx="3">
                        <c:v>0.87466666666666604</c:v>
                      </c:pt>
                      <c:pt idx="4">
                        <c:v>0.87466666666666604</c:v>
                      </c:pt>
                      <c:pt idx="5">
                        <c:v>0.88533333333333297</c:v>
                      </c:pt>
                      <c:pt idx="6">
                        <c:v>0.88266666666666604</c:v>
                      </c:pt>
                      <c:pt idx="7">
                        <c:v>0.87733333333333297</c:v>
                      </c:pt>
                    </c:numCache>
                  </c:numRef>
                </c:val>
                <c:smooth val="0"/>
                <c:extLst>
                  <c:ext xmlns:c16="http://schemas.microsoft.com/office/drawing/2014/chart" uri="{C3380CC4-5D6E-409C-BE32-E72D297353CC}">
                    <c16:uniqueId val="{00000001-59FB-46F1-8710-F5B736FFF7F2}"/>
                  </c:ext>
                </c:extLst>
              </c15:ser>
            </c15:filteredLineSeries>
            <c15:filteredLineSeries>
              <c15:ser>
                <c:idx val="6"/>
                <c:order val="6"/>
                <c:tx>
                  <c:v>OT Khare K (Mu*-based)</c:v>
                </c:tx>
                <c:spPr>
                  <a:ln w="22225" cap="rnd">
                    <a:solidFill>
                      <a:schemeClr val="accent1"/>
                    </a:solidFill>
                    <a:round/>
                  </a:ln>
                  <a:effectLst/>
                </c:spPr>
                <c:marker>
                  <c:symbol val="none"/>
                </c:marker>
                <c:val>
                  <c:numRef>
                    <c:extLst xmlns:c15="http://schemas.microsoft.com/office/drawing/2012/chart">
                      <c:ext xmlns:c15="http://schemas.microsoft.com/office/drawing/2012/chart" uri="{02D57815-91ED-43cb-92C2-25804820EDAC}">
                        <c15:formulaRef>
                          <c15:sqref>Correlations!$AQ$17:$AQ$24</c15:sqref>
                        </c15:formulaRef>
                      </c:ext>
                    </c:extLst>
                    <c:numCache>
                      <c:formatCode>General</c:formatCode>
                      <c:ptCount val="8"/>
                      <c:pt idx="0">
                        <c:v>0.73333333333333295</c:v>
                      </c:pt>
                      <c:pt idx="1">
                        <c:v>0.73866666666666703</c:v>
                      </c:pt>
                      <c:pt idx="2">
                        <c:v>0.75466666666666604</c:v>
                      </c:pt>
                      <c:pt idx="3">
                        <c:v>0.74666666666666703</c:v>
                      </c:pt>
                      <c:pt idx="4">
                        <c:v>0.76800000000000002</c:v>
                      </c:pt>
                      <c:pt idx="5">
                        <c:v>0.74933333333333296</c:v>
                      </c:pt>
                      <c:pt idx="6">
                        <c:v>0.73599999999999999</c:v>
                      </c:pt>
                      <c:pt idx="7">
                        <c:v>0.752</c:v>
                      </c:pt>
                    </c:numCache>
                  </c:numRef>
                </c:val>
                <c:smooth val="0"/>
                <c:extLst xmlns:c15="http://schemas.microsoft.com/office/drawing/2012/chart">
                  <c:ext xmlns:c16="http://schemas.microsoft.com/office/drawing/2014/chart" uri="{C3380CC4-5D6E-409C-BE32-E72D297353CC}">
                    <c16:uniqueId val="{00000003-59FB-46F1-8710-F5B736FFF7F2}"/>
                  </c:ext>
                </c:extLst>
              </c15:ser>
            </c15:filteredLineSeries>
            <c15:filteredLineSeries>
              <c15:ser>
                <c:idx val="10"/>
                <c:order val="10"/>
                <c:tx>
                  <c:v>Sobol winding K (Mu*-based)</c:v>
                </c:tx>
                <c:spPr>
                  <a:ln w="22225" cap="rnd">
                    <a:solidFill>
                      <a:srgbClr val="00B050"/>
                    </a:solidFill>
                    <a:round/>
                  </a:ln>
                  <a:effectLst/>
                </c:spPr>
                <c:marker>
                  <c:symbol val="none"/>
                </c:marker>
                <c:val>
                  <c:numRef>
                    <c:extLst xmlns:c15="http://schemas.microsoft.com/office/drawing/2012/chart">
                      <c:ext xmlns:c15="http://schemas.microsoft.com/office/drawing/2012/chart" uri="{02D57815-91ED-43cb-92C2-25804820EDAC}">
                        <c15:formulaRef>
                          <c15:sqref>Correlations!$AK$17:$AK$24</c15:sqref>
                        </c15:formulaRef>
                      </c:ext>
                    </c:extLst>
                    <c:numCache>
                      <c:formatCode>General</c:formatCode>
                      <c:ptCount val="8"/>
                      <c:pt idx="0">
                        <c:v>0.789333333333333</c:v>
                      </c:pt>
                      <c:pt idx="1">
                        <c:v>0.86133333333333295</c:v>
                      </c:pt>
                      <c:pt idx="2">
                        <c:v>0.85599999999999998</c:v>
                      </c:pt>
                      <c:pt idx="3">
                        <c:v>0.87466666666666604</c:v>
                      </c:pt>
                      <c:pt idx="4">
                        <c:v>0.87466666666666604</c:v>
                      </c:pt>
                      <c:pt idx="5">
                        <c:v>0.88533333333333297</c:v>
                      </c:pt>
                      <c:pt idx="6">
                        <c:v>0.88266666666666604</c:v>
                      </c:pt>
                      <c:pt idx="7">
                        <c:v>0.87733333333333297</c:v>
                      </c:pt>
                    </c:numCache>
                  </c:numRef>
                </c:val>
                <c:smooth val="0"/>
                <c:extLst xmlns:c15="http://schemas.microsoft.com/office/drawing/2012/chart">
                  <c:ext xmlns:c16="http://schemas.microsoft.com/office/drawing/2014/chart" uri="{C3380CC4-5D6E-409C-BE32-E72D297353CC}">
                    <c16:uniqueId val="{00000005-59FB-46F1-8710-F5B736FFF7F2}"/>
                  </c:ext>
                </c:extLst>
              </c15:ser>
            </c15:filteredLineSeries>
            <c15:filteredLineSeries>
              <c15:ser>
                <c:idx val="14"/>
                <c:order val="14"/>
                <c:tx>
                  <c:v>Rd radial K (Mu*-based) </c:v>
                </c:tx>
                <c:spPr>
                  <a:ln w="22225" cap="rnd">
                    <a:solidFill>
                      <a:srgbClr val="7030A0"/>
                    </a:solidFill>
                    <a:round/>
                  </a:ln>
                  <a:effectLst/>
                </c:spPr>
                <c:marker>
                  <c:symbol val="none"/>
                </c:marker>
                <c:val>
                  <c:numRef>
                    <c:extLst xmlns:c15="http://schemas.microsoft.com/office/drawing/2012/chart">
                      <c:ext xmlns:c15="http://schemas.microsoft.com/office/drawing/2012/chart" uri="{02D57815-91ED-43cb-92C2-25804820EDAC}">
                        <c15:formulaRef>
                          <c15:sqref>Correlations!$AO$17:$AO$24</c15:sqref>
                        </c15:formulaRef>
                      </c:ext>
                    </c:extLst>
                    <c:numCache>
                      <c:formatCode>General</c:formatCode>
                      <c:ptCount val="8"/>
                      <c:pt idx="0">
                        <c:v>0.82133333333333303</c:v>
                      </c:pt>
                      <c:pt idx="1">
                        <c:v>0.86133333333333295</c:v>
                      </c:pt>
                      <c:pt idx="2">
                        <c:v>0.87733333333333297</c:v>
                      </c:pt>
                      <c:pt idx="3">
                        <c:v>0.87733333333333297</c:v>
                      </c:pt>
                      <c:pt idx="4">
                        <c:v>0.86133333333333295</c:v>
                      </c:pt>
                      <c:pt idx="5">
                        <c:v>0.88533333333333297</c:v>
                      </c:pt>
                      <c:pt idx="6">
                        <c:v>0.88</c:v>
                      </c:pt>
                      <c:pt idx="7">
                        <c:v>0.87466666666666604</c:v>
                      </c:pt>
                    </c:numCache>
                  </c:numRef>
                </c:val>
                <c:smooth val="0"/>
                <c:extLst xmlns:c15="http://schemas.microsoft.com/office/drawing/2012/chart">
                  <c:ext xmlns:c16="http://schemas.microsoft.com/office/drawing/2014/chart" uri="{C3380CC4-5D6E-409C-BE32-E72D297353CC}">
                    <c16:uniqueId val="{00000007-59FB-46F1-8710-F5B736FFF7F2}"/>
                  </c:ext>
                </c:extLst>
              </c15:ser>
            </c15:filteredLineSeries>
            <c15:filteredLineSeries>
              <c15:ser>
                <c:idx val="18"/>
                <c:order val="18"/>
                <c:tx>
                  <c:v>Sobol rad base K (Mu*-based)</c:v>
                </c:tx>
                <c:spPr>
                  <a:ln w="22225" cap="rnd">
                    <a:solidFill>
                      <a:srgbClr val="C00000"/>
                    </a:solidFill>
                    <a:round/>
                  </a:ln>
                  <a:effectLst/>
                </c:spPr>
                <c:marker>
                  <c:symbol val="none"/>
                </c:marker>
                <c:val>
                  <c:numRef>
                    <c:extLst xmlns:c15="http://schemas.microsoft.com/office/drawing/2012/chart">
                      <c:ext xmlns:c15="http://schemas.microsoft.com/office/drawing/2012/chart" uri="{02D57815-91ED-43cb-92C2-25804820EDAC}">
                        <c15:formulaRef>
                          <c15:sqref>Correlations!$AM$17:$AM$24</c15:sqref>
                        </c15:formulaRef>
                      </c:ext>
                    </c:extLst>
                    <c:numCache>
                      <c:formatCode>General</c:formatCode>
                      <c:ptCount val="8"/>
                      <c:pt idx="0">
                        <c:v>0.66400000000000003</c:v>
                      </c:pt>
                      <c:pt idx="1">
                        <c:v>0.73333333333333295</c:v>
                      </c:pt>
                      <c:pt idx="2">
                        <c:v>0.76800000000000002</c:v>
                      </c:pt>
                      <c:pt idx="3">
                        <c:v>0.77333333333333298</c:v>
                      </c:pt>
                      <c:pt idx="4">
                        <c:v>0.78666666666666696</c:v>
                      </c:pt>
                      <c:pt idx="5">
                        <c:v>0.74933333333333296</c:v>
                      </c:pt>
                      <c:pt idx="6">
                        <c:v>0.73333333333333295</c:v>
                      </c:pt>
                      <c:pt idx="7">
                        <c:v>0.73333333333333295</c:v>
                      </c:pt>
                    </c:numCache>
                  </c:numRef>
                </c:val>
                <c:smooth val="0"/>
                <c:extLst xmlns:c15="http://schemas.microsoft.com/office/drawing/2012/chart">
                  <c:ext xmlns:c16="http://schemas.microsoft.com/office/drawing/2014/chart" uri="{C3380CC4-5D6E-409C-BE32-E72D297353CC}">
                    <c16:uniqueId val="{00000009-59FB-46F1-8710-F5B736FFF7F2}"/>
                  </c:ext>
                </c:extLst>
              </c15:ser>
            </c15:filteredLineSeries>
          </c:ext>
        </c:extLst>
      </c:lineChart>
      <c:lineChart>
        <c:grouping val="standard"/>
        <c:varyColors val="0"/>
        <c:ser>
          <c:idx val="1"/>
          <c:order val="1"/>
          <c:tx>
            <c:v>Sobol radial P (Xi-based)</c:v>
          </c:tx>
          <c:spPr>
            <a:ln w="22225" cap="rnd">
              <a:solidFill>
                <a:schemeClr val="accent2"/>
              </a:solidFill>
              <a:prstDash val="dash"/>
              <a:round/>
            </a:ln>
            <a:effectLst/>
          </c:spPr>
          <c:marker>
            <c:symbol val="none"/>
          </c:marker>
          <c:cat>
            <c:numRef>
              <c:f>Correlations!$U$17:$U$24</c:f>
              <c:numCache>
                <c:formatCode>General</c:formatCode>
                <c:ptCount val="8"/>
                <c:pt idx="0">
                  <c:v>2</c:v>
                </c:pt>
                <c:pt idx="1">
                  <c:v>4</c:v>
                </c:pt>
                <c:pt idx="2">
                  <c:v>6</c:v>
                </c:pt>
                <c:pt idx="3">
                  <c:v>10</c:v>
                </c:pt>
                <c:pt idx="4">
                  <c:v>15</c:v>
                </c:pt>
                <c:pt idx="5">
                  <c:v>25</c:v>
                </c:pt>
                <c:pt idx="6">
                  <c:v>40</c:v>
                </c:pt>
                <c:pt idx="7">
                  <c:v>100</c:v>
                </c:pt>
              </c:numCache>
            </c:numRef>
          </c:cat>
          <c:val>
            <c:numRef>
              <c:f>Correlations!$AJ$6:$AJ$13</c:f>
              <c:numCache>
                <c:formatCode>General</c:formatCode>
                <c:ptCount val="8"/>
                <c:pt idx="0">
                  <c:v>0.77621283255086004</c:v>
                </c:pt>
                <c:pt idx="1">
                  <c:v>0.84127543035993702</c:v>
                </c:pt>
                <c:pt idx="2">
                  <c:v>0.85942879499217495</c:v>
                </c:pt>
                <c:pt idx="3">
                  <c:v>0.90895931142410002</c:v>
                </c:pt>
                <c:pt idx="4">
                  <c:v>0.92120500782472603</c:v>
                </c:pt>
                <c:pt idx="5">
                  <c:v>0.91737089201877897</c:v>
                </c:pt>
                <c:pt idx="6">
                  <c:v>0.96181533646322304</c:v>
                </c:pt>
                <c:pt idx="7">
                  <c:v>0.98622848200312996</c:v>
                </c:pt>
              </c:numCache>
            </c:numRef>
          </c:val>
          <c:smooth val="0"/>
          <c:extLst>
            <c:ext xmlns:c16="http://schemas.microsoft.com/office/drawing/2014/chart" uri="{C3380CC4-5D6E-409C-BE32-E72D297353CC}">
              <c16:uniqueId val="{0000000A-59FB-46F1-8710-F5B736FFF7F2}"/>
            </c:ext>
          </c:extLst>
        </c:ser>
        <c:ser>
          <c:idx val="5"/>
          <c:order val="5"/>
          <c:tx>
            <c:v>OT Khare P (Xi-based)</c:v>
          </c:tx>
          <c:spPr>
            <a:ln w="22225" cap="rnd">
              <a:solidFill>
                <a:schemeClr val="accent5">
                  <a:lumMod val="40000"/>
                  <a:lumOff val="60000"/>
                </a:schemeClr>
              </a:solidFill>
              <a:prstDash val="dash"/>
              <a:round/>
            </a:ln>
            <a:effectLst/>
          </c:spPr>
          <c:marker>
            <c:symbol val="none"/>
          </c:marker>
          <c:val>
            <c:numRef>
              <c:f>Correlations!$AR$6:$AR$13</c:f>
              <c:numCache>
                <c:formatCode>General</c:formatCode>
                <c:ptCount val="8"/>
                <c:pt idx="0">
                  <c:v>0.68701095461658801</c:v>
                </c:pt>
                <c:pt idx="1">
                  <c:v>0.69319248826291002</c:v>
                </c:pt>
                <c:pt idx="2">
                  <c:v>0.71161971830985904</c:v>
                </c:pt>
                <c:pt idx="3">
                  <c:v>0.68603286384976503</c:v>
                </c:pt>
                <c:pt idx="4">
                  <c:v>0.64068857589984296</c:v>
                </c:pt>
                <c:pt idx="5">
                  <c:v>0.75242566510172004</c:v>
                </c:pt>
                <c:pt idx="6">
                  <c:v>0.757863849765257</c:v>
                </c:pt>
                <c:pt idx="7">
                  <c:v>0.71717527386541402</c:v>
                </c:pt>
              </c:numCache>
            </c:numRef>
          </c:val>
          <c:smooth val="0"/>
          <c:extLst>
            <c:ext xmlns:c16="http://schemas.microsoft.com/office/drawing/2014/chart" uri="{C3380CC4-5D6E-409C-BE32-E72D297353CC}">
              <c16:uniqueId val="{0000000C-59FB-46F1-8710-F5B736FFF7F2}"/>
            </c:ext>
          </c:extLst>
        </c:ser>
        <c:ser>
          <c:idx val="9"/>
          <c:order val="9"/>
          <c:tx>
            <c:v>Sobol winding P (Xi-based)</c:v>
          </c:tx>
          <c:spPr>
            <a:ln w="22225" cap="rnd">
              <a:solidFill>
                <a:srgbClr val="92D050"/>
              </a:solidFill>
              <a:prstDash val="dash"/>
              <a:round/>
            </a:ln>
            <a:effectLst/>
          </c:spPr>
          <c:marker>
            <c:symbol val="none"/>
          </c:marker>
          <c:val>
            <c:numRef>
              <c:f>Correlations!$AL$6:$AL$13</c:f>
              <c:numCache>
                <c:formatCode>General</c:formatCode>
                <c:ptCount val="8"/>
                <c:pt idx="0">
                  <c:v>0.77621283255086004</c:v>
                </c:pt>
                <c:pt idx="1">
                  <c:v>0.84127543035993702</c:v>
                </c:pt>
                <c:pt idx="2">
                  <c:v>0.85942879499217495</c:v>
                </c:pt>
                <c:pt idx="3">
                  <c:v>0.90895931142410002</c:v>
                </c:pt>
                <c:pt idx="4">
                  <c:v>0.92120500782472603</c:v>
                </c:pt>
                <c:pt idx="5">
                  <c:v>0.91737089201877897</c:v>
                </c:pt>
                <c:pt idx="6">
                  <c:v>0.96181533646322304</c:v>
                </c:pt>
                <c:pt idx="7">
                  <c:v>0.98622848200312996</c:v>
                </c:pt>
              </c:numCache>
            </c:numRef>
          </c:val>
          <c:smooth val="0"/>
          <c:extLst xmlns:c15="http://schemas.microsoft.com/office/drawing/2012/chart">
            <c:ext xmlns:c16="http://schemas.microsoft.com/office/drawing/2014/chart" uri="{C3380CC4-5D6E-409C-BE32-E72D297353CC}">
              <c16:uniqueId val="{0000000E-59FB-46F1-8710-F5B736FFF7F2}"/>
            </c:ext>
          </c:extLst>
        </c:ser>
        <c:ser>
          <c:idx val="13"/>
          <c:order val="13"/>
          <c:tx>
            <c:v>Rd radial P (Xi-based)</c:v>
          </c:tx>
          <c:spPr>
            <a:ln w="22225" cap="rnd">
              <a:solidFill>
                <a:srgbClr val="BC14A8"/>
              </a:solidFill>
              <a:prstDash val="dash"/>
              <a:round/>
            </a:ln>
            <a:effectLst/>
          </c:spPr>
          <c:marker>
            <c:symbol val="none"/>
          </c:marker>
          <c:val>
            <c:numRef>
              <c:f>Correlations!$AP$6:$AP$13</c:f>
              <c:numCache>
                <c:formatCode>General</c:formatCode>
                <c:ptCount val="8"/>
                <c:pt idx="0">
                  <c:v>0.78591549295774599</c:v>
                </c:pt>
                <c:pt idx="1">
                  <c:v>0.88188575899843502</c:v>
                </c:pt>
                <c:pt idx="2">
                  <c:v>0.90845070422535201</c:v>
                </c:pt>
                <c:pt idx="3">
                  <c:v>0.96349765258215903</c:v>
                </c:pt>
                <c:pt idx="4">
                  <c:v>0.95383411580594701</c:v>
                </c:pt>
                <c:pt idx="5">
                  <c:v>0.96607981220657302</c:v>
                </c:pt>
                <c:pt idx="6">
                  <c:v>0.98270735524256603</c:v>
                </c:pt>
                <c:pt idx="7">
                  <c:v>0.98497652582159601</c:v>
                </c:pt>
              </c:numCache>
            </c:numRef>
          </c:val>
          <c:smooth val="0"/>
          <c:extLst>
            <c:ext xmlns:c16="http://schemas.microsoft.com/office/drawing/2014/chart" uri="{C3380CC4-5D6E-409C-BE32-E72D297353CC}">
              <c16:uniqueId val="{00000010-59FB-46F1-8710-F5B736FFF7F2}"/>
            </c:ext>
          </c:extLst>
        </c:ser>
        <c:ser>
          <c:idx val="17"/>
          <c:order val="17"/>
          <c:tx>
            <c:v>Sobol rad base P (Xi-based)</c:v>
          </c:tx>
          <c:spPr>
            <a:ln w="22225" cap="rnd">
              <a:solidFill>
                <a:srgbClr val="FF0000"/>
              </a:solidFill>
              <a:prstDash val="dash"/>
              <a:round/>
            </a:ln>
            <a:effectLst/>
          </c:spPr>
          <c:marker>
            <c:symbol val="none"/>
          </c:marker>
          <c:val>
            <c:numRef>
              <c:f>Correlations!$AN$6:$AN$13</c:f>
              <c:numCache>
                <c:formatCode>General</c:formatCode>
                <c:ptCount val="8"/>
                <c:pt idx="0">
                  <c:v>0.68712832550860603</c:v>
                </c:pt>
                <c:pt idx="1">
                  <c:v>0.68701095461658801</c:v>
                </c:pt>
                <c:pt idx="2">
                  <c:v>0.69397496087636901</c:v>
                </c:pt>
                <c:pt idx="3">
                  <c:v>0.70438184663536696</c:v>
                </c:pt>
                <c:pt idx="4">
                  <c:v>0.75305164319248796</c:v>
                </c:pt>
                <c:pt idx="5">
                  <c:v>0.71631455399060995</c:v>
                </c:pt>
                <c:pt idx="6">
                  <c:v>0.68701095461658801</c:v>
                </c:pt>
                <c:pt idx="7">
                  <c:v>0.68701095461658801</c:v>
                </c:pt>
              </c:numCache>
            </c:numRef>
          </c:val>
          <c:smooth val="0"/>
          <c:extLst>
            <c:ext xmlns:c16="http://schemas.microsoft.com/office/drawing/2014/chart" uri="{C3380CC4-5D6E-409C-BE32-E72D297353CC}">
              <c16:uniqueId val="{00000012-59FB-46F1-8710-F5B736FFF7F2}"/>
            </c:ext>
          </c:extLst>
        </c:ser>
        <c:dLbls>
          <c:showLegendKey val="0"/>
          <c:showVal val="0"/>
          <c:showCatName val="0"/>
          <c:showSerName val="0"/>
          <c:showPercent val="0"/>
          <c:showBubbleSize val="0"/>
        </c:dLbls>
        <c:marker val="1"/>
        <c:smooth val="0"/>
        <c:axId val="1252408975"/>
        <c:axId val="1252407727"/>
        <c:extLst>
          <c:ext xmlns:c15="http://schemas.microsoft.com/office/drawing/2012/chart" uri="{02D57815-91ED-43cb-92C2-25804820EDAC}">
            <c15:filteredLineSeries>
              <c15:ser>
                <c:idx val="3"/>
                <c:order val="3"/>
                <c:tx>
                  <c:v>Sobol radial P (Mu*-based)</c:v>
                </c:tx>
                <c:spPr>
                  <a:ln w="22225" cap="rnd">
                    <a:solidFill>
                      <a:schemeClr val="accent4"/>
                    </a:solidFill>
                    <a:prstDash val="dash"/>
                    <a:round/>
                  </a:ln>
                  <a:effectLst/>
                </c:spPr>
                <c:marker>
                  <c:symbol val="none"/>
                </c:marker>
                <c:val>
                  <c:numRef>
                    <c:extLst>
                      <c:ext uri="{02D57815-91ED-43cb-92C2-25804820EDAC}">
                        <c15:formulaRef>
                          <c15:sqref>Correlations!$AJ$17:$AJ$24</c15:sqref>
                        </c15:formulaRef>
                      </c:ext>
                    </c:extLst>
                    <c:numCache>
                      <c:formatCode>General</c:formatCode>
                      <c:ptCount val="8"/>
                      <c:pt idx="0">
                        <c:v>0.77621283255086004</c:v>
                      </c:pt>
                      <c:pt idx="1">
                        <c:v>0.81201095461658801</c:v>
                      </c:pt>
                      <c:pt idx="2">
                        <c:v>0.82085289514866899</c:v>
                      </c:pt>
                      <c:pt idx="3">
                        <c:v>0.81533646322378595</c:v>
                      </c:pt>
                      <c:pt idx="4">
                        <c:v>0.79530516431924803</c:v>
                      </c:pt>
                      <c:pt idx="5">
                        <c:v>0.79780907668231504</c:v>
                      </c:pt>
                      <c:pt idx="6">
                        <c:v>0.77715179968700998</c:v>
                      </c:pt>
                      <c:pt idx="7">
                        <c:v>0.74585289514866904</c:v>
                      </c:pt>
                    </c:numCache>
                  </c:numRef>
                </c:val>
                <c:smooth val="0"/>
                <c:extLst>
                  <c:ext xmlns:c16="http://schemas.microsoft.com/office/drawing/2014/chart" uri="{C3380CC4-5D6E-409C-BE32-E72D297353CC}">
                    <c16:uniqueId val="{0000000B-59FB-46F1-8710-F5B736FFF7F2}"/>
                  </c:ext>
                </c:extLst>
              </c15:ser>
            </c15:filteredLineSeries>
            <c15:filteredLineSeries>
              <c15:ser>
                <c:idx val="7"/>
                <c:order val="7"/>
                <c:tx>
                  <c:v>OT Khare P (Mu*-based)</c:v>
                </c:tx>
                <c:spPr>
                  <a:ln w="22225" cap="rnd">
                    <a:solidFill>
                      <a:schemeClr val="accent1"/>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Correlations!$AR$17:$AR$24</c15:sqref>
                        </c15:formulaRef>
                      </c:ext>
                    </c:extLst>
                    <c:numCache>
                      <c:formatCode>General</c:formatCode>
                      <c:ptCount val="8"/>
                      <c:pt idx="0">
                        <c:v>0.68701095461658801</c:v>
                      </c:pt>
                      <c:pt idx="1">
                        <c:v>0.68826291079812196</c:v>
                      </c:pt>
                      <c:pt idx="2">
                        <c:v>0.69201877934272304</c:v>
                      </c:pt>
                      <c:pt idx="3">
                        <c:v>0.69014084507042195</c:v>
                      </c:pt>
                      <c:pt idx="4">
                        <c:v>0.69514866979655698</c:v>
                      </c:pt>
                      <c:pt idx="5">
                        <c:v>0.69076682316118898</c:v>
                      </c:pt>
                      <c:pt idx="6">
                        <c:v>0.68763693270735504</c:v>
                      </c:pt>
                      <c:pt idx="7">
                        <c:v>0.69139280125195601</c:v>
                      </c:pt>
                    </c:numCache>
                  </c:numRef>
                </c:val>
                <c:smooth val="0"/>
                <c:extLst xmlns:c15="http://schemas.microsoft.com/office/drawing/2012/chart">
                  <c:ext xmlns:c16="http://schemas.microsoft.com/office/drawing/2014/chart" uri="{C3380CC4-5D6E-409C-BE32-E72D297353CC}">
                    <c16:uniqueId val="{0000000D-59FB-46F1-8710-F5B736FFF7F2}"/>
                  </c:ext>
                </c:extLst>
              </c15:ser>
            </c15:filteredLineSeries>
            <c15:filteredLineSeries>
              <c15:ser>
                <c:idx val="11"/>
                <c:order val="11"/>
                <c:tx>
                  <c:v>Sobol winding P (Mu*-based)</c:v>
                </c:tx>
                <c:spPr>
                  <a:ln w="22225" cap="rnd">
                    <a:solidFill>
                      <a:srgbClr val="00B050"/>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Correlations!$AL$17:$AL$24</c15:sqref>
                        </c15:formulaRef>
                      </c:ext>
                    </c:extLst>
                    <c:numCache>
                      <c:formatCode>General</c:formatCode>
                      <c:ptCount val="8"/>
                      <c:pt idx="0">
                        <c:v>0.77621283255086004</c:v>
                      </c:pt>
                      <c:pt idx="1">
                        <c:v>0.81201095461658801</c:v>
                      </c:pt>
                      <c:pt idx="2">
                        <c:v>0.82085289514866899</c:v>
                      </c:pt>
                      <c:pt idx="3">
                        <c:v>0.81533646322378595</c:v>
                      </c:pt>
                      <c:pt idx="4">
                        <c:v>0.79530516431924803</c:v>
                      </c:pt>
                      <c:pt idx="5">
                        <c:v>0.79780907668231504</c:v>
                      </c:pt>
                      <c:pt idx="6">
                        <c:v>0.77715179968700998</c:v>
                      </c:pt>
                      <c:pt idx="7">
                        <c:v>0.74585289514866904</c:v>
                      </c:pt>
                    </c:numCache>
                  </c:numRef>
                </c:val>
                <c:smooth val="0"/>
                <c:extLst xmlns:c15="http://schemas.microsoft.com/office/drawing/2012/chart">
                  <c:ext xmlns:c16="http://schemas.microsoft.com/office/drawing/2014/chart" uri="{C3380CC4-5D6E-409C-BE32-E72D297353CC}">
                    <c16:uniqueId val="{0000000F-59FB-46F1-8710-F5B736FFF7F2}"/>
                  </c:ext>
                </c:extLst>
              </c15:ser>
            </c15:filteredLineSeries>
            <c15:filteredLineSeries>
              <c15:ser>
                <c:idx val="15"/>
                <c:order val="15"/>
                <c:tx>
                  <c:v>Rd radial P (Mu*-based)</c:v>
                </c:tx>
                <c:spPr>
                  <a:ln w="22225" cap="rnd">
                    <a:solidFill>
                      <a:srgbClr val="7030A0"/>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Correlations!$AP$17:$AP$24</c15:sqref>
                        </c15:formulaRef>
                      </c:ext>
                    </c:extLst>
                    <c:numCache>
                      <c:formatCode>General</c:formatCode>
                      <c:ptCount val="8"/>
                      <c:pt idx="0">
                        <c:v>0.78591549295774599</c:v>
                      </c:pt>
                      <c:pt idx="1">
                        <c:v>0.82292644757433397</c:v>
                      </c:pt>
                      <c:pt idx="2">
                        <c:v>0.82124413145539799</c:v>
                      </c:pt>
                      <c:pt idx="3">
                        <c:v>0.80093896713614998</c:v>
                      </c:pt>
                      <c:pt idx="4">
                        <c:v>0.76212832550860599</c:v>
                      </c:pt>
                      <c:pt idx="5">
                        <c:v>0.79780907668231504</c:v>
                      </c:pt>
                      <c:pt idx="6">
                        <c:v>0.76150234741783895</c:v>
                      </c:pt>
                      <c:pt idx="7">
                        <c:v>0.73521126760563305</c:v>
                      </c:pt>
                    </c:numCache>
                  </c:numRef>
                </c:val>
                <c:smooth val="0"/>
                <c:extLst xmlns:c15="http://schemas.microsoft.com/office/drawing/2012/chart">
                  <c:ext xmlns:c16="http://schemas.microsoft.com/office/drawing/2014/chart" uri="{C3380CC4-5D6E-409C-BE32-E72D297353CC}">
                    <c16:uniqueId val="{00000011-59FB-46F1-8710-F5B736FFF7F2}"/>
                  </c:ext>
                </c:extLst>
              </c15:ser>
            </c15:filteredLineSeries>
            <c15:filteredLineSeries>
              <c15:ser>
                <c:idx val="19"/>
                <c:order val="19"/>
                <c:tx>
                  <c:v>Sobol rad base P (Mu*-based)</c:v>
                </c:tx>
                <c:spPr>
                  <a:ln w="22225" cap="rnd">
                    <a:solidFill>
                      <a:srgbClr val="C00000"/>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Correlations!$AN$17:$AN$24</c15:sqref>
                        </c15:formulaRef>
                      </c:ext>
                    </c:extLst>
                    <c:numCache>
                      <c:formatCode>General</c:formatCode>
                      <c:ptCount val="8"/>
                      <c:pt idx="0">
                        <c:v>0.68712832550860603</c:v>
                      </c:pt>
                      <c:pt idx="1">
                        <c:v>0.68701095461658801</c:v>
                      </c:pt>
                      <c:pt idx="2">
                        <c:v>0.69514866979655698</c:v>
                      </c:pt>
                      <c:pt idx="3">
                        <c:v>0.69640062597809005</c:v>
                      </c:pt>
                      <c:pt idx="4">
                        <c:v>0.69953051643192399</c:v>
                      </c:pt>
                      <c:pt idx="5">
                        <c:v>0.69076682316118898</c:v>
                      </c:pt>
                      <c:pt idx="6">
                        <c:v>0.68701095461658801</c:v>
                      </c:pt>
                      <c:pt idx="7">
                        <c:v>0.68701095461658801</c:v>
                      </c:pt>
                    </c:numCache>
                  </c:numRef>
                </c:val>
                <c:smooth val="0"/>
                <c:extLst xmlns:c15="http://schemas.microsoft.com/office/drawing/2012/chart">
                  <c:ext xmlns:c16="http://schemas.microsoft.com/office/drawing/2014/chart" uri="{C3380CC4-5D6E-409C-BE32-E72D297353CC}">
                    <c16:uniqueId val="{00000013-59FB-46F1-8710-F5B736FFF7F2}"/>
                  </c:ext>
                </c:extLst>
              </c15:ser>
            </c15:filteredLineSeries>
          </c:ext>
        </c:extLst>
      </c:lineChart>
      <c:catAx>
        <c:axId val="692474176"/>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number</a:t>
                </a:r>
                <a:r>
                  <a:rPr lang="en-GB" sz="1400" baseline="0"/>
                  <a:t> of trajectories</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876510224"/>
        <c:crosses val="autoZero"/>
        <c:auto val="1"/>
        <c:lblAlgn val="ctr"/>
        <c:lblOffset val="100"/>
        <c:noMultiLvlLbl val="0"/>
      </c:catAx>
      <c:valAx>
        <c:axId val="876510224"/>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Kendall correlation </a:t>
                </a:r>
                <a:r>
                  <a:rPr lang="en-GB" sz="1400" baseline="0"/>
                  <a:t>(solid)</a:t>
                </a: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692474176"/>
        <c:crosses val="autoZero"/>
        <c:crossBetween val="between"/>
      </c:valAx>
      <c:valAx>
        <c:axId val="1252407727"/>
        <c:scaling>
          <c:orientation val="minMax"/>
          <c:max val="1"/>
          <c:min val="0"/>
        </c:scaling>
        <c:delete val="0"/>
        <c:axPos val="r"/>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Pearson</a:t>
                </a:r>
                <a:r>
                  <a:rPr lang="en-GB" sz="1400" baseline="0"/>
                  <a:t> correlation (dotted)</a:t>
                </a:r>
                <a:endParaRPr lang="en-GB" sz="1400"/>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52408975"/>
        <c:crosses val="max"/>
        <c:crossBetween val="between"/>
      </c:valAx>
      <c:catAx>
        <c:axId val="1252408975"/>
        <c:scaling>
          <c:orientation val="minMax"/>
        </c:scaling>
        <c:delete val="1"/>
        <c:axPos val="b"/>
        <c:numFmt formatCode="General" sourceLinked="1"/>
        <c:majorTickMark val="out"/>
        <c:minorTickMark val="none"/>
        <c:tickLblPos val="nextTo"/>
        <c:crossAx val="1252407727"/>
        <c:crosses val="autoZero"/>
        <c:auto val="1"/>
        <c:lblAlgn val="ctr"/>
        <c:lblOffset val="100"/>
        <c:noMultiLvlLbl val="0"/>
      </c:catAx>
      <c:spPr>
        <a:noFill/>
        <a:ln>
          <a:noFill/>
        </a:ln>
        <a:effectLst/>
      </c:spPr>
    </c:plotArea>
    <c:legend>
      <c:legendPos val="b"/>
      <c:layout>
        <c:manualLayout>
          <c:xMode val="edge"/>
          <c:yMode val="edge"/>
          <c:x val="3.3941885533819126E-2"/>
          <c:y val="0.67445751633986928"/>
          <c:w val="0.92913527768030346"/>
          <c:h val="0.3130915032679738"/>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78005542603264"/>
          <c:y val="3.8137091503267974E-2"/>
          <c:w val="0.76439889147934725"/>
          <c:h val="0.5353441176470588"/>
        </c:manualLayout>
      </c:layout>
      <c:lineChart>
        <c:grouping val="standard"/>
        <c:varyColors val="0"/>
        <c:ser>
          <c:idx val="0"/>
          <c:order val="0"/>
          <c:tx>
            <c:v>Sobol radial K (Xi-based)</c:v>
          </c:tx>
          <c:spPr>
            <a:ln w="22225" cap="rnd">
              <a:solidFill>
                <a:schemeClr val="accent2"/>
              </a:solidFill>
              <a:round/>
            </a:ln>
            <a:effectLst/>
          </c:spPr>
          <c:marker>
            <c:symbol val="none"/>
          </c:marker>
          <c:cat>
            <c:numRef>
              <c:f>Correlations!$U$17:$U$24</c:f>
              <c:numCache>
                <c:formatCode>General</c:formatCode>
                <c:ptCount val="8"/>
                <c:pt idx="0">
                  <c:v>2</c:v>
                </c:pt>
                <c:pt idx="1">
                  <c:v>4</c:v>
                </c:pt>
                <c:pt idx="2">
                  <c:v>6</c:v>
                </c:pt>
                <c:pt idx="3">
                  <c:v>10</c:v>
                </c:pt>
                <c:pt idx="4">
                  <c:v>15</c:v>
                </c:pt>
                <c:pt idx="5">
                  <c:v>25</c:v>
                </c:pt>
                <c:pt idx="6">
                  <c:v>40</c:v>
                </c:pt>
                <c:pt idx="7">
                  <c:v>100</c:v>
                </c:pt>
              </c:numCache>
            </c:numRef>
          </c:cat>
          <c:val>
            <c:numRef>
              <c:f>Correlations!$AI$6:$AI$13</c:f>
              <c:numCache>
                <c:formatCode>General</c:formatCode>
                <c:ptCount val="8"/>
                <c:pt idx="0">
                  <c:v>0.789333333333333</c:v>
                </c:pt>
                <c:pt idx="1">
                  <c:v>0.84266666666666601</c:v>
                </c:pt>
                <c:pt idx="2">
                  <c:v>0.85866666666666702</c:v>
                </c:pt>
                <c:pt idx="3">
                  <c:v>0.88800000000000001</c:v>
                </c:pt>
                <c:pt idx="4">
                  <c:v>0.89866666666666595</c:v>
                </c:pt>
                <c:pt idx="5">
                  <c:v>0.90400000000000003</c:v>
                </c:pt>
                <c:pt idx="6">
                  <c:v>0.92266666666666597</c:v>
                </c:pt>
                <c:pt idx="7">
                  <c:v>0.94133333333333302</c:v>
                </c:pt>
              </c:numCache>
            </c:numRef>
          </c:val>
          <c:smooth val="0"/>
          <c:extLst>
            <c:ext xmlns:c16="http://schemas.microsoft.com/office/drawing/2014/chart" uri="{C3380CC4-5D6E-409C-BE32-E72D297353CC}">
              <c16:uniqueId val="{00000000-0E74-4477-A25A-E0D1A0D1E701}"/>
            </c:ext>
          </c:extLst>
        </c:ser>
        <c:ser>
          <c:idx val="2"/>
          <c:order val="2"/>
          <c:tx>
            <c:v>Sobol radial K (Mu*-based)</c:v>
          </c:tx>
          <c:spPr>
            <a:ln w="22225" cap="rnd">
              <a:solidFill>
                <a:schemeClr val="accent1"/>
              </a:solidFill>
              <a:round/>
            </a:ln>
            <a:effectLst/>
          </c:spPr>
          <c:marker>
            <c:symbol val="none"/>
          </c:marker>
          <c:val>
            <c:numRef>
              <c:f>Correlations!$AI$17:$AI$24</c:f>
              <c:numCache>
                <c:formatCode>General</c:formatCode>
                <c:ptCount val="8"/>
                <c:pt idx="0">
                  <c:v>0.789333333333333</c:v>
                </c:pt>
                <c:pt idx="1">
                  <c:v>0.86133333333333295</c:v>
                </c:pt>
                <c:pt idx="2">
                  <c:v>0.85599999999999998</c:v>
                </c:pt>
                <c:pt idx="3">
                  <c:v>0.87466666666666604</c:v>
                </c:pt>
                <c:pt idx="4">
                  <c:v>0.87466666666666604</c:v>
                </c:pt>
                <c:pt idx="5">
                  <c:v>0.88533333333333297</c:v>
                </c:pt>
                <c:pt idx="6">
                  <c:v>0.88266666666666604</c:v>
                </c:pt>
                <c:pt idx="7">
                  <c:v>0.87733333333333297</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A-0E74-4477-A25A-E0D1A0D1E701}"/>
            </c:ext>
          </c:extLst>
        </c:ser>
        <c:ser>
          <c:idx val="4"/>
          <c:order val="4"/>
          <c:tx>
            <c:v>OT Khare K (Xi-based)</c:v>
          </c:tx>
          <c:spPr>
            <a:ln w="22225" cap="rnd">
              <a:solidFill>
                <a:schemeClr val="accent2"/>
              </a:solidFill>
              <a:round/>
            </a:ln>
            <a:effectLst/>
          </c:spPr>
          <c:marker>
            <c:symbol val="none"/>
          </c:marker>
          <c:val>
            <c:numRef>
              <c:f>Correlations!$AQ$6:$AQ$13</c:f>
              <c:numCache>
                <c:formatCode>General</c:formatCode>
                <c:ptCount val="8"/>
                <c:pt idx="0">
                  <c:v>0.73333333333333295</c:v>
                </c:pt>
                <c:pt idx="1">
                  <c:v>0.73599999999999999</c:v>
                </c:pt>
                <c:pt idx="2">
                  <c:v>0.74666666666666703</c:v>
                </c:pt>
                <c:pt idx="3">
                  <c:v>0.71466666666666701</c:v>
                </c:pt>
                <c:pt idx="4">
                  <c:v>0.64266666666666605</c:v>
                </c:pt>
                <c:pt idx="5">
                  <c:v>0.69866666666666599</c:v>
                </c:pt>
                <c:pt idx="6">
                  <c:v>0.752</c:v>
                </c:pt>
                <c:pt idx="7">
                  <c:v>0.69866666666666599</c:v>
                </c:pt>
              </c:numCache>
            </c:numRef>
          </c:val>
          <c:smooth val="0"/>
          <c:extLst>
            <c:ext xmlns:c16="http://schemas.microsoft.com/office/drawing/2014/chart" uri="{C3380CC4-5D6E-409C-BE32-E72D297353CC}">
              <c16:uniqueId val="{00000001-0E74-4477-A25A-E0D1A0D1E701}"/>
            </c:ext>
          </c:extLst>
        </c:ser>
        <c:ser>
          <c:idx val="6"/>
          <c:order val="6"/>
          <c:tx>
            <c:v>OT Khare K (Mu*-based)</c:v>
          </c:tx>
          <c:spPr>
            <a:ln w="22225" cap="rnd">
              <a:solidFill>
                <a:schemeClr val="accent1"/>
              </a:solidFill>
              <a:round/>
            </a:ln>
            <a:effectLst/>
          </c:spPr>
          <c:marker>
            <c:symbol val="none"/>
          </c:marker>
          <c:val>
            <c:numRef>
              <c:f>Correlations!$AQ$17:$AQ$24</c:f>
              <c:numCache>
                <c:formatCode>General</c:formatCode>
                <c:ptCount val="8"/>
                <c:pt idx="0">
                  <c:v>0.73333333333333295</c:v>
                </c:pt>
                <c:pt idx="1">
                  <c:v>0.73866666666666703</c:v>
                </c:pt>
                <c:pt idx="2">
                  <c:v>0.75466666666666604</c:v>
                </c:pt>
                <c:pt idx="3">
                  <c:v>0.74666666666666703</c:v>
                </c:pt>
                <c:pt idx="4">
                  <c:v>0.76800000000000002</c:v>
                </c:pt>
                <c:pt idx="5">
                  <c:v>0.74933333333333296</c:v>
                </c:pt>
                <c:pt idx="6">
                  <c:v>0.73599999999999999</c:v>
                </c:pt>
                <c:pt idx="7">
                  <c:v>0.752</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C-0E74-4477-A25A-E0D1A0D1E701}"/>
            </c:ext>
          </c:extLst>
        </c:ser>
        <c:ser>
          <c:idx val="8"/>
          <c:order val="8"/>
          <c:tx>
            <c:v>Sobol winding K (Xi-based)</c:v>
          </c:tx>
          <c:spPr>
            <a:ln w="22225" cap="rnd">
              <a:solidFill>
                <a:schemeClr val="accent2"/>
              </a:solidFill>
              <a:round/>
            </a:ln>
            <a:effectLst/>
          </c:spPr>
          <c:marker>
            <c:symbol val="none"/>
          </c:marker>
          <c:val>
            <c:numRef>
              <c:f>Correlations!$AK$6:$AK$13</c:f>
              <c:numCache>
                <c:formatCode>General</c:formatCode>
                <c:ptCount val="8"/>
                <c:pt idx="0">
                  <c:v>0.789333333333333</c:v>
                </c:pt>
                <c:pt idx="1">
                  <c:v>0.84266666666666601</c:v>
                </c:pt>
                <c:pt idx="2">
                  <c:v>0.85866666666666702</c:v>
                </c:pt>
                <c:pt idx="3">
                  <c:v>0.88800000000000001</c:v>
                </c:pt>
                <c:pt idx="4">
                  <c:v>0.89866666666666595</c:v>
                </c:pt>
                <c:pt idx="5">
                  <c:v>0.90400000000000003</c:v>
                </c:pt>
                <c:pt idx="6">
                  <c:v>0.92266666666666597</c:v>
                </c:pt>
                <c:pt idx="7">
                  <c:v>0.94133333333333302</c:v>
                </c:pt>
              </c:numCache>
            </c:numRef>
          </c:val>
          <c:smooth val="0"/>
          <c:extLst xmlns:c15="http://schemas.microsoft.com/office/drawing/2012/chart">
            <c:ext xmlns:c16="http://schemas.microsoft.com/office/drawing/2014/chart" uri="{C3380CC4-5D6E-409C-BE32-E72D297353CC}">
              <c16:uniqueId val="{00000002-0E74-4477-A25A-E0D1A0D1E701}"/>
            </c:ext>
          </c:extLst>
        </c:ser>
        <c:ser>
          <c:idx val="10"/>
          <c:order val="10"/>
          <c:tx>
            <c:v>Sobol winding K (Mu*-based)</c:v>
          </c:tx>
          <c:spPr>
            <a:ln w="22225" cap="rnd">
              <a:solidFill>
                <a:schemeClr val="accent1"/>
              </a:solidFill>
              <a:round/>
            </a:ln>
            <a:effectLst/>
          </c:spPr>
          <c:marker>
            <c:symbol val="none"/>
          </c:marker>
          <c:val>
            <c:numRef>
              <c:f>Correlations!$AK$17:$AK$24</c:f>
              <c:numCache>
                <c:formatCode>General</c:formatCode>
                <c:ptCount val="8"/>
                <c:pt idx="0">
                  <c:v>0.789333333333333</c:v>
                </c:pt>
                <c:pt idx="1">
                  <c:v>0.86133333333333295</c:v>
                </c:pt>
                <c:pt idx="2">
                  <c:v>0.85599999999999998</c:v>
                </c:pt>
                <c:pt idx="3">
                  <c:v>0.87466666666666604</c:v>
                </c:pt>
                <c:pt idx="4">
                  <c:v>0.87466666666666604</c:v>
                </c:pt>
                <c:pt idx="5">
                  <c:v>0.88533333333333297</c:v>
                </c:pt>
                <c:pt idx="6">
                  <c:v>0.88266666666666604</c:v>
                </c:pt>
                <c:pt idx="7">
                  <c:v>0.87733333333333297</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E-0E74-4477-A25A-E0D1A0D1E701}"/>
            </c:ext>
          </c:extLst>
        </c:ser>
        <c:ser>
          <c:idx val="12"/>
          <c:order val="12"/>
          <c:tx>
            <c:v>Rd radial K (Xi-based)</c:v>
          </c:tx>
          <c:spPr>
            <a:ln w="22225" cap="rnd">
              <a:solidFill>
                <a:schemeClr val="accent2"/>
              </a:solidFill>
              <a:round/>
            </a:ln>
            <a:effectLst/>
          </c:spPr>
          <c:marker>
            <c:symbol val="none"/>
          </c:marker>
          <c:val>
            <c:numRef>
              <c:f>Correlations!$AO$6:$AO$13</c:f>
              <c:numCache>
                <c:formatCode>General</c:formatCode>
                <c:ptCount val="8"/>
                <c:pt idx="0">
                  <c:v>0.82133333333333303</c:v>
                </c:pt>
                <c:pt idx="1">
                  <c:v>0.85599999999999998</c:v>
                </c:pt>
                <c:pt idx="2">
                  <c:v>0.87733333333333297</c:v>
                </c:pt>
                <c:pt idx="3">
                  <c:v>0.89333333333333298</c:v>
                </c:pt>
                <c:pt idx="4">
                  <c:v>0.89600000000000002</c:v>
                </c:pt>
                <c:pt idx="5">
                  <c:v>0.90666666666666595</c:v>
                </c:pt>
                <c:pt idx="6">
                  <c:v>0.91466666666666596</c:v>
                </c:pt>
                <c:pt idx="7">
                  <c:v>0.93600000000000005</c:v>
                </c:pt>
              </c:numCache>
            </c:numRef>
          </c:val>
          <c:smooth val="0"/>
          <c:extLst>
            <c:ext xmlns:c16="http://schemas.microsoft.com/office/drawing/2014/chart" uri="{C3380CC4-5D6E-409C-BE32-E72D297353CC}">
              <c16:uniqueId val="{00000003-0E74-4477-A25A-E0D1A0D1E701}"/>
            </c:ext>
          </c:extLst>
        </c:ser>
        <c:ser>
          <c:idx val="14"/>
          <c:order val="14"/>
          <c:tx>
            <c:v>Rd radial K (Mu*-based) </c:v>
          </c:tx>
          <c:spPr>
            <a:ln w="22225" cap="rnd">
              <a:solidFill>
                <a:schemeClr val="accent1"/>
              </a:solidFill>
              <a:round/>
            </a:ln>
            <a:effectLst/>
          </c:spPr>
          <c:marker>
            <c:symbol val="none"/>
          </c:marker>
          <c:val>
            <c:numRef>
              <c:f>Correlations!$AO$17:$AO$24</c:f>
              <c:numCache>
                <c:formatCode>General</c:formatCode>
                <c:ptCount val="8"/>
                <c:pt idx="0">
                  <c:v>0.82133333333333303</c:v>
                </c:pt>
                <c:pt idx="1">
                  <c:v>0.86133333333333295</c:v>
                </c:pt>
                <c:pt idx="2">
                  <c:v>0.87733333333333297</c:v>
                </c:pt>
                <c:pt idx="3">
                  <c:v>0.87733333333333297</c:v>
                </c:pt>
                <c:pt idx="4">
                  <c:v>0.86133333333333295</c:v>
                </c:pt>
                <c:pt idx="5">
                  <c:v>0.88533333333333297</c:v>
                </c:pt>
                <c:pt idx="6">
                  <c:v>0.88</c:v>
                </c:pt>
                <c:pt idx="7">
                  <c:v>0.87466666666666604</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10-0E74-4477-A25A-E0D1A0D1E701}"/>
            </c:ext>
          </c:extLst>
        </c:ser>
        <c:ser>
          <c:idx val="16"/>
          <c:order val="16"/>
          <c:tx>
            <c:v>Sobol rad base K (Xi-based)</c:v>
          </c:tx>
          <c:spPr>
            <a:ln w="22225" cap="rnd">
              <a:solidFill>
                <a:schemeClr val="accent2"/>
              </a:solidFill>
              <a:round/>
            </a:ln>
            <a:effectLst/>
          </c:spPr>
          <c:marker>
            <c:symbol val="none"/>
          </c:marker>
          <c:val>
            <c:numRef>
              <c:f>Correlations!$AM$6:$AM$13</c:f>
              <c:numCache>
                <c:formatCode>General</c:formatCode>
                <c:ptCount val="8"/>
                <c:pt idx="0">
                  <c:v>0.66400000000000003</c:v>
                </c:pt>
                <c:pt idx="1">
                  <c:v>0.73333333333333295</c:v>
                </c:pt>
                <c:pt idx="2">
                  <c:v>0.66666666666666696</c:v>
                </c:pt>
                <c:pt idx="3">
                  <c:v>0.67733333333333301</c:v>
                </c:pt>
                <c:pt idx="4">
                  <c:v>0.69640062597809005</c:v>
                </c:pt>
                <c:pt idx="5">
                  <c:v>0.68</c:v>
                </c:pt>
                <c:pt idx="6">
                  <c:v>0.73333333333333295</c:v>
                </c:pt>
                <c:pt idx="7">
                  <c:v>0.73333333333333295</c:v>
                </c:pt>
              </c:numCache>
            </c:numRef>
          </c:val>
          <c:smooth val="0"/>
          <c:extLst>
            <c:ext xmlns:c16="http://schemas.microsoft.com/office/drawing/2014/chart" uri="{C3380CC4-5D6E-409C-BE32-E72D297353CC}">
              <c16:uniqueId val="{00000004-0E74-4477-A25A-E0D1A0D1E701}"/>
            </c:ext>
          </c:extLst>
        </c:ser>
        <c:ser>
          <c:idx val="18"/>
          <c:order val="18"/>
          <c:tx>
            <c:v>Sobol rad base K (Mu*-based)</c:v>
          </c:tx>
          <c:spPr>
            <a:ln w="22225" cap="rnd">
              <a:solidFill>
                <a:schemeClr val="accent1"/>
              </a:solidFill>
              <a:round/>
            </a:ln>
            <a:effectLst/>
          </c:spPr>
          <c:marker>
            <c:symbol val="none"/>
          </c:marker>
          <c:val>
            <c:numRef>
              <c:f>Correlations!$AM$17:$AM$24</c:f>
              <c:numCache>
                <c:formatCode>General</c:formatCode>
                <c:ptCount val="8"/>
                <c:pt idx="0">
                  <c:v>0.66400000000000003</c:v>
                </c:pt>
                <c:pt idx="1">
                  <c:v>0.73333333333333295</c:v>
                </c:pt>
                <c:pt idx="2">
                  <c:v>0.76800000000000002</c:v>
                </c:pt>
                <c:pt idx="3">
                  <c:v>0.77333333333333298</c:v>
                </c:pt>
                <c:pt idx="4">
                  <c:v>0.78666666666666696</c:v>
                </c:pt>
                <c:pt idx="5">
                  <c:v>0.74933333333333296</c:v>
                </c:pt>
                <c:pt idx="6">
                  <c:v>0.73333333333333295</c:v>
                </c:pt>
                <c:pt idx="7">
                  <c:v>0.73333333333333295</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12-0E74-4477-A25A-E0D1A0D1E701}"/>
            </c:ext>
          </c:extLst>
        </c:ser>
        <c:dLbls>
          <c:showLegendKey val="0"/>
          <c:showVal val="0"/>
          <c:showCatName val="0"/>
          <c:showSerName val="0"/>
          <c:showPercent val="0"/>
          <c:showBubbleSize val="0"/>
        </c:dLbls>
        <c:marker val="1"/>
        <c:smooth val="0"/>
        <c:axId val="692474176"/>
        <c:axId val="876510224"/>
        <c:extLst/>
      </c:lineChart>
      <c:lineChart>
        <c:grouping val="standard"/>
        <c:varyColors val="0"/>
        <c:dLbls>
          <c:showLegendKey val="0"/>
          <c:showVal val="0"/>
          <c:showCatName val="0"/>
          <c:showSerName val="0"/>
          <c:showPercent val="0"/>
          <c:showBubbleSize val="0"/>
        </c:dLbls>
        <c:marker val="1"/>
        <c:smooth val="0"/>
        <c:axId val="1252408975"/>
        <c:axId val="1252407727"/>
        <c:extLst>
          <c:ext xmlns:c15="http://schemas.microsoft.com/office/drawing/2012/chart" uri="{02D57815-91ED-43cb-92C2-25804820EDAC}">
            <c15:filteredLineSeries>
              <c15:ser>
                <c:idx val="1"/>
                <c:order val="1"/>
                <c:tx>
                  <c:v>Sobol radial P (Xi-based)</c:v>
                </c:tx>
                <c:spPr>
                  <a:ln w="22225" cap="rnd">
                    <a:solidFill>
                      <a:schemeClr val="accent2"/>
                    </a:solidFill>
                    <a:prstDash val="dash"/>
                    <a:round/>
                  </a:ln>
                  <a:effectLst/>
                </c:spPr>
                <c:marker>
                  <c:symbol val="none"/>
                </c:marker>
                <c:cat>
                  <c:numRef>
                    <c:extLst>
                      <c:ext uri="{02D57815-91ED-43cb-92C2-25804820EDAC}">
                        <c15:formulaRef>
                          <c15:sqref>Correlations!$U$17:$U$24</c15:sqref>
                        </c15:formulaRef>
                      </c:ext>
                    </c:extLst>
                    <c:numCache>
                      <c:formatCode>General</c:formatCode>
                      <c:ptCount val="8"/>
                      <c:pt idx="0">
                        <c:v>2</c:v>
                      </c:pt>
                      <c:pt idx="1">
                        <c:v>4</c:v>
                      </c:pt>
                      <c:pt idx="2">
                        <c:v>6</c:v>
                      </c:pt>
                      <c:pt idx="3">
                        <c:v>10</c:v>
                      </c:pt>
                      <c:pt idx="4">
                        <c:v>15</c:v>
                      </c:pt>
                      <c:pt idx="5">
                        <c:v>25</c:v>
                      </c:pt>
                      <c:pt idx="6">
                        <c:v>40</c:v>
                      </c:pt>
                      <c:pt idx="7">
                        <c:v>100</c:v>
                      </c:pt>
                    </c:numCache>
                  </c:numRef>
                </c:cat>
                <c:val>
                  <c:numRef>
                    <c:extLst>
                      <c:ext uri="{02D57815-91ED-43cb-92C2-25804820EDAC}">
                        <c15:formulaRef>
                          <c15:sqref>Correlations!$AJ$6:$AJ$13</c15:sqref>
                        </c15:formulaRef>
                      </c:ext>
                    </c:extLst>
                    <c:numCache>
                      <c:formatCode>General</c:formatCode>
                      <c:ptCount val="8"/>
                      <c:pt idx="0">
                        <c:v>0.77621283255086004</c:v>
                      </c:pt>
                      <c:pt idx="1">
                        <c:v>0.84127543035993702</c:v>
                      </c:pt>
                      <c:pt idx="2">
                        <c:v>0.85942879499217495</c:v>
                      </c:pt>
                      <c:pt idx="3">
                        <c:v>0.90895931142410002</c:v>
                      </c:pt>
                      <c:pt idx="4">
                        <c:v>0.92120500782472603</c:v>
                      </c:pt>
                      <c:pt idx="5">
                        <c:v>0.91737089201877897</c:v>
                      </c:pt>
                      <c:pt idx="6">
                        <c:v>0.96181533646322304</c:v>
                      </c:pt>
                      <c:pt idx="7">
                        <c:v>0.98622848200312996</c:v>
                      </c:pt>
                    </c:numCache>
                  </c:numRef>
                </c:val>
                <c:smooth val="0"/>
                <c:extLst>
                  <c:ext xmlns:c16="http://schemas.microsoft.com/office/drawing/2014/chart" uri="{C3380CC4-5D6E-409C-BE32-E72D297353CC}">
                    <c16:uniqueId val="{00000005-0E74-4477-A25A-E0D1A0D1E701}"/>
                  </c:ext>
                </c:extLst>
              </c15:ser>
            </c15:filteredLineSeries>
            <c15:filteredLineSeries>
              <c15:ser>
                <c:idx val="3"/>
                <c:order val="3"/>
                <c:tx>
                  <c:v>Sobol radial P (Mu*-based)</c:v>
                </c:tx>
                <c:spPr>
                  <a:ln w="22225" cap="rnd">
                    <a:solidFill>
                      <a:schemeClr val="accent1"/>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Correlations!$AJ$17:$AJ$24</c15:sqref>
                        </c15:formulaRef>
                      </c:ext>
                    </c:extLst>
                    <c:numCache>
                      <c:formatCode>General</c:formatCode>
                      <c:ptCount val="8"/>
                      <c:pt idx="0">
                        <c:v>0.77621283255086004</c:v>
                      </c:pt>
                      <c:pt idx="1">
                        <c:v>0.81201095461658801</c:v>
                      </c:pt>
                      <c:pt idx="2">
                        <c:v>0.82085289514866899</c:v>
                      </c:pt>
                      <c:pt idx="3">
                        <c:v>0.81533646322378595</c:v>
                      </c:pt>
                      <c:pt idx="4">
                        <c:v>0.79530516431924803</c:v>
                      </c:pt>
                      <c:pt idx="5">
                        <c:v>0.79780907668231504</c:v>
                      </c:pt>
                      <c:pt idx="6">
                        <c:v>0.77715179968700998</c:v>
                      </c:pt>
                      <c:pt idx="7">
                        <c:v>0.74585289514866904</c:v>
                      </c:pt>
                    </c:numCache>
                  </c:numRef>
                </c:val>
                <c:smooth val="0"/>
                <c:extLst xmlns:c15="http://schemas.microsoft.com/office/drawing/2012/chart">
                  <c:ext xmlns:c16="http://schemas.microsoft.com/office/drawing/2014/chart" uri="{C3380CC4-5D6E-409C-BE32-E72D297353CC}">
                    <c16:uniqueId val="{0000000B-0E74-4477-A25A-E0D1A0D1E701}"/>
                  </c:ext>
                </c:extLst>
              </c15:ser>
            </c15:filteredLineSeries>
            <c15:filteredLineSeries>
              <c15:ser>
                <c:idx val="5"/>
                <c:order val="5"/>
                <c:tx>
                  <c:v>OT Khare P (Xi-based)</c:v>
                </c:tx>
                <c:spPr>
                  <a:ln w="22225" cap="rnd">
                    <a:solidFill>
                      <a:schemeClr val="accent2"/>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Correlations!$AR$6:$AR$13</c15:sqref>
                        </c15:formulaRef>
                      </c:ext>
                    </c:extLst>
                    <c:numCache>
                      <c:formatCode>General</c:formatCode>
                      <c:ptCount val="8"/>
                      <c:pt idx="0">
                        <c:v>0.68701095461658801</c:v>
                      </c:pt>
                      <c:pt idx="1">
                        <c:v>0.69319248826291002</c:v>
                      </c:pt>
                      <c:pt idx="2">
                        <c:v>0.71161971830985904</c:v>
                      </c:pt>
                      <c:pt idx="3">
                        <c:v>0.68603286384976503</c:v>
                      </c:pt>
                      <c:pt idx="4">
                        <c:v>0.64068857589984296</c:v>
                      </c:pt>
                      <c:pt idx="5">
                        <c:v>0.75242566510172004</c:v>
                      </c:pt>
                      <c:pt idx="6">
                        <c:v>0.757863849765257</c:v>
                      </c:pt>
                      <c:pt idx="7">
                        <c:v>0.71717527386541402</c:v>
                      </c:pt>
                    </c:numCache>
                  </c:numRef>
                </c:val>
                <c:smooth val="0"/>
                <c:extLst xmlns:c15="http://schemas.microsoft.com/office/drawing/2012/chart">
                  <c:ext xmlns:c16="http://schemas.microsoft.com/office/drawing/2014/chart" uri="{C3380CC4-5D6E-409C-BE32-E72D297353CC}">
                    <c16:uniqueId val="{00000006-0E74-4477-A25A-E0D1A0D1E701}"/>
                  </c:ext>
                </c:extLst>
              </c15:ser>
            </c15:filteredLineSeries>
            <c15:filteredLineSeries>
              <c15:ser>
                <c:idx val="7"/>
                <c:order val="7"/>
                <c:tx>
                  <c:v>OT Khare P (Mu*-based)</c:v>
                </c:tx>
                <c:spPr>
                  <a:ln w="22225" cap="rnd">
                    <a:solidFill>
                      <a:schemeClr val="accent1"/>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Correlations!$AR$17:$AR$24</c15:sqref>
                        </c15:formulaRef>
                      </c:ext>
                    </c:extLst>
                    <c:numCache>
                      <c:formatCode>General</c:formatCode>
                      <c:ptCount val="8"/>
                      <c:pt idx="0">
                        <c:v>0.68701095461658801</c:v>
                      </c:pt>
                      <c:pt idx="1">
                        <c:v>0.68826291079812196</c:v>
                      </c:pt>
                      <c:pt idx="2">
                        <c:v>0.69201877934272304</c:v>
                      </c:pt>
                      <c:pt idx="3">
                        <c:v>0.69014084507042195</c:v>
                      </c:pt>
                      <c:pt idx="4">
                        <c:v>0.69514866979655698</c:v>
                      </c:pt>
                      <c:pt idx="5">
                        <c:v>0.69076682316118898</c:v>
                      </c:pt>
                      <c:pt idx="6">
                        <c:v>0.68763693270735504</c:v>
                      </c:pt>
                      <c:pt idx="7">
                        <c:v>0.69139280125195601</c:v>
                      </c:pt>
                    </c:numCache>
                  </c:numRef>
                </c:val>
                <c:smooth val="0"/>
                <c:extLst xmlns:c15="http://schemas.microsoft.com/office/drawing/2012/chart">
                  <c:ext xmlns:c16="http://schemas.microsoft.com/office/drawing/2014/chart" uri="{C3380CC4-5D6E-409C-BE32-E72D297353CC}">
                    <c16:uniqueId val="{0000000D-0E74-4477-A25A-E0D1A0D1E701}"/>
                  </c:ext>
                </c:extLst>
              </c15:ser>
            </c15:filteredLineSeries>
            <c15:filteredLineSeries>
              <c15:ser>
                <c:idx val="9"/>
                <c:order val="9"/>
                <c:tx>
                  <c:v>Sobol winding P (Xi-based)</c:v>
                </c:tx>
                <c:spPr>
                  <a:ln w="22225" cap="rnd">
                    <a:solidFill>
                      <a:schemeClr val="accent2"/>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Correlations!$AL$6:$AL$13</c15:sqref>
                        </c15:formulaRef>
                      </c:ext>
                    </c:extLst>
                    <c:numCache>
                      <c:formatCode>General</c:formatCode>
                      <c:ptCount val="8"/>
                      <c:pt idx="0">
                        <c:v>0.77621283255086004</c:v>
                      </c:pt>
                      <c:pt idx="1">
                        <c:v>0.84127543035993702</c:v>
                      </c:pt>
                      <c:pt idx="2">
                        <c:v>0.85942879499217495</c:v>
                      </c:pt>
                      <c:pt idx="3">
                        <c:v>0.90895931142410002</c:v>
                      </c:pt>
                      <c:pt idx="4">
                        <c:v>0.92120500782472603</c:v>
                      </c:pt>
                      <c:pt idx="5">
                        <c:v>0.91737089201877897</c:v>
                      </c:pt>
                      <c:pt idx="6">
                        <c:v>0.96181533646322304</c:v>
                      </c:pt>
                      <c:pt idx="7">
                        <c:v>0.98622848200312996</c:v>
                      </c:pt>
                    </c:numCache>
                  </c:numRef>
                </c:val>
                <c:smooth val="0"/>
                <c:extLst xmlns:c15="http://schemas.microsoft.com/office/drawing/2012/chart">
                  <c:ext xmlns:c16="http://schemas.microsoft.com/office/drawing/2014/chart" uri="{C3380CC4-5D6E-409C-BE32-E72D297353CC}">
                    <c16:uniqueId val="{00000007-0E74-4477-A25A-E0D1A0D1E701}"/>
                  </c:ext>
                </c:extLst>
              </c15:ser>
            </c15:filteredLineSeries>
            <c15:filteredLineSeries>
              <c15:ser>
                <c:idx val="11"/>
                <c:order val="11"/>
                <c:tx>
                  <c:v>Sobol winding P (Mu*-based)</c:v>
                </c:tx>
                <c:spPr>
                  <a:ln w="22225" cap="rnd">
                    <a:solidFill>
                      <a:schemeClr val="accent1"/>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Correlations!$AL$17:$AL$24</c15:sqref>
                        </c15:formulaRef>
                      </c:ext>
                    </c:extLst>
                    <c:numCache>
                      <c:formatCode>General</c:formatCode>
                      <c:ptCount val="8"/>
                      <c:pt idx="0">
                        <c:v>0.77621283255086004</c:v>
                      </c:pt>
                      <c:pt idx="1">
                        <c:v>0.81201095461658801</c:v>
                      </c:pt>
                      <c:pt idx="2">
                        <c:v>0.82085289514866899</c:v>
                      </c:pt>
                      <c:pt idx="3">
                        <c:v>0.81533646322378595</c:v>
                      </c:pt>
                      <c:pt idx="4">
                        <c:v>0.79530516431924803</c:v>
                      </c:pt>
                      <c:pt idx="5">
                        <c:v>0.79780907668231504</c:v>
                      </c:pt>
                      <c:pt idx="6">
                        <c:v>0.77715179968700998</c:v>
                      </c:pt>
                      <c:pt idx="7">
                        <c:v>0.74585289514866904</c:v>
                      </c:pt>
                    </c:numCache>
                  </c:numRef>
                </c:val>
                <c:smooth val="0"/>
                <c:extLst xmlns:c15="http://schemas.microsoft.com/office/drawing/2012/chart">
                  <c:ext xmlns:c16="http://schemas.microsoft.com/office/drawing/2014/chart" uri="{C3380CC4-5D6E-409C-BE32-E72D297353CC}">
                    <c16:uniqueId val="{0000000F-0E74-4477-A25A-E0D1A0D1E701}"/>
                  </c:ext>
                </c:extLst>
              </c15:ser>
            </c15:filteredLineSeries>
            <c15:filteredLineSeries>
              <c15:ser>
                <c:idx val="13"/>
                <c:order val="13"/>
                <c:tx>
                  <c:v>Rd radial P (Xi-based)</c:v>
                </c:tx>
                <c:spPr>
                  <a:ln w="22225" cap="rnd">
                    <a:solidFill>
                      <a:schemeClr val="accent2"/>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Correlations!$AP$6:$AP$13</c15:sqref>
                        </c15:formulaRef>
                      </c:ext>
                    </c:extLst>
                    <c:numCache>
                      <c:formatCode>General</c:formatCode>
                      <c:ptCount val="8"/>
                      <c:pt idx="0">
                        <c:v>0.78591549295774599</c:v>
                      </c:pt>
                      <c:pt idx="1">
                        <c:v>0.88188575899843502</c:v>
                      </c:pt>
                      <c:pt idx="2">
                        <c:v>0.90845070422535201</c:v>
                      </c:pt>
                      <c:pt idx="3">
                        <c:v>0.96349765258215903</c:v>
                      </c:pt>
                      <c:pt idx="4">
                        <c:v>0.95383411580594701</c:v>
                      </c:pt>
                      <c:pt idx="5">
                        <c:v>0.96607981220657302</c:v>
                      </c:pt>
                      <c:pt idx="6">
                        <c:v>0.98270735524256603</c:v>
                      </c:pt>
                      <c:pt idx="7">
                        <c:v>0.98497652582159601</c:v>
                      </c:pt>
                    </c:numCache>
                  </c:numRef>
                </c:val>
                <c:smooth val="0"/>
                <c:extLst xmlns:c15="http://schemas.microsoft.com/office/drawing/2012/chart">
                  <c:ext xmlns:c16="http://schemas.microsoft.com/office/drawing/2014/chart" uri="{C3380CC4-5D6E-409C-BE32-E72D297353CC}">
                    <c16:uniqueId val="{00000008-0E74-4477-A25A-E0D1A0D1E701}"/>
                  </c:ext>
                </c:extLst>
              </c15:ser>
            </c15:filteredLineSeries>
            <c15:filteredLineSeries>
              <c15:ser>
                <c:idx val="15"/>
                <c:order val="15"/>
                <c:tx>
                  <c:v>Rd radial P (Mu*-based)</c:v>
                </c:tx>
                <c:spPr>
                  <a:ln w="22225" cap="rnd">
                    <a:solidFill>
                      <a:schemeClr val="accent1"/>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Correlations!$AP$17:$AP$24</c15:sqref>
                        </c15:formulaRef>
                      </c:ext>
                    </c:extLst>
                    <c:numCache>
                      <c:formatCode>General</c:formatCode>
                      <c:ptCount val="8"/>
                      <c:pt idx="0">
                        <c:v>0.78591549295774599</c:v>
                      </c:pt>
                      <c:pt idx="1">
                        <c:v>0.82292644757433397</c:v>
                      </c:pt>
                      <c:pt idx="2">
                        <c:v>0.82124413145539799</c:v>
                      </c:pt>
                      <c:pt idx="3">
                        <c:v>0.80093896713614998</c:v>
                      </c:pt>
                      <c:pt idx="4">
                        <c:v>0.76212832550860599</c:v>
                      </c:pt>
                      <c:pt idx="5">
                        <c:v>0.79780907668231504</c:v>
                      </c:pt>
                      <c:pt idx="6">
                        <c:v>0.76150234741783895</c:v>
                      </c:pt>
                      <c:pt idx="7">
                        <c:v>0.73521126760563305</c:v>
                      </c:pt>
                    </c:numCache>
                  </c:numRef>
                </c:val>
                <c:smooth val="0"/>
                <c:extLst xmlns:c15="http://schemas.microsoft.com/office/drawing/2012/chart">
                  <c:ext xmlns:c16="http://schemas.microsoft.com/office/drawing/2014/chart" uri="{C3380CC4-5D6E-409C-BE32-E72D297353CC}">
                    <c16:uniqueId val="{00000011-0E74-4477-A25A-E0D1A0D1E701}"/>
                  </c:ext>
                </c:extLst>
              </c15:ser>
            </c15:filteredLineSeries>
            <c15:filteredLineSeries>
              <c15:ser>
                <c:idx val="17"/>
                <c:order val="17"/>
                <c:tx>
                  <c:v>Sobol rad base P (Xi-based)</c:v>
                </c:tx>
                <c:spPr>
                  <a:ln w="22225" cap="rnd">
                    <a:solidFill>
                      <a:schemeClr val="accent2"/>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Correlations!$AN$6:$AN$13</c15:sqref>
                        </c15:formulaRef>
                      </c:ext>
                    </c:extLst>
                    <c:numCache>
                      <c:formatCode>General</c:formatCode>
                      <c:ptCount val="8"/>
                      <c:pt idx="0">
                        <c:v>0.68712832550860603</c:v>
                      </c:pt>
                      <c:pt idx="1">
                        <c:v>0.68701095461658801</c:v>
                      </c:pt>
                      <c:pt idx="2">
                        <c:v>0.69397496087636901</c:v>
                      </c:pt>
                      <c:pt idx="3">
                        <c:v>0.70438184663536696</c:v>
                      </c:pt>
                      <c:pt idx="4">
                        <c:v>0.75305164319248796</c:v>
                      </c:pt>
                      <c:pt idx="5">
                        <c:v>0.71631455399060995</c:v>
                      </c:pt>
                      <c:pt idx="6">
                        <c:v>0.68701095461658801</c:v>
                      </c:pt>
                      <c:pt idx="7">
                        <c:v>0.68701095461658801</c:v>
                      </c:pt>
                    </c:numCache>
                  </c:numRef>
                </c:val>
                <c:smooth val="0"/>
                <c:extLst xmlns:c15="http://schemas.microsoft.com/office/drawing/2012/chart">
                  <c:ext xmlns:c16="http://schemas.microsoft.com/office/drawing/2014/chart" uri="{C3380CC4-5D6E-409C-BE32-E72D297353CC}">
                    <c16:uniqueId val="{00000009-0E74-4477-A25A-E0D1A0D1E701}"/>
                  </c:ext>
                </c:extLst>
              </c15:ser>
            </c15:filteredLineSeries>
            <c15:filteredLineSeries>
              <c15:ser>
                <c:idx val="19"/>
                <c:order val="19"/>
                <c:tx>
                  <c:v>Sobol rad base P (Mu*-based)</c:v>
                </c:tx>
                <c:spPr>
                  <a:ln w="22225" cap="rnd">
                    <a:solidFill>
                      <a:schemeClr val="accent1"/>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Correlations!$AN$17:$AN$24</c15:sqref>
                        </c15:formulaRef>
                      </c:ext>
                    </c:extLst>
                    <c:numCache>
                      <c:formatCode>General</c:formatCode>
                      <c:ptCount val="8"/>
                      <c:pt idx="0">
                        <c:v>0.68712832550860603</c:v>
                      </c:pt>
                      <c:pt idx="1">
                        <c:v>0.68701095461658801</c:v>
                      </c:pt>
                      <c:pt idx="2">
                        <c:v>0.69514866979655698</c:v>
                      </c:pt>
                      <c:pt idx="3">
                        <c:v>0.69640062597809005</c:v>
                      </c:pt>
                      <c:pt idx="4">
                        <c:v>0.69953051643192399</c:v>
                      </c:pt>
                      <c:pt idx="5">
                        <c:v>0.69076682316118898</c:v>
                      </c:pt>
                      <c:pt idx="6">
                        <c:v>0.68701095461658801</c:v>
                      </c:pt>
                      <c:pt idx="7">
                        <c:v>0.68701095461658801</c:v>
                      </c:pt>
                    </c:numCache>
                  </c:numRef>
                </c:val>
                <c:smooth val="0"/>
                <c:extLst xmlns:c15="http://schemas.microsoft.com/office/drawing/2012/chart">
                  <c:ext xmlns:c16="http://schemas.microsoft.com/office/drawing/2014/chart" uri="{C3380CC4-5D6E-409C-BE32-E72D297353CC}">
                    <c16:uniqueId val="{00000013-0E74-4477-A25A-E0D1A0D1E701}"/>
                  </c:ext>
                </c:extLst>
              </c15:ser>
            </c15:filteredLineSeries>
          </c:ext>
        </c:extLst>
      </c:lineChart>
      <c:catAx>
        <c:axId val="692474176"/>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number</a:t>
                </a:r>
                <a:r>
                  <a:rPr lang="en-GB" sz="1400" baseline="0"/>
                  <a:t> of trajectories</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876510224"/>
        <c:crosses val="autoZero"/>
        <c:auto val="1"/>
        <c:lblAlgn val="ctr"/>
        <c:lblOffset val="100"/>
        <c:noMultiLvlLbl val="0"/>
      </c:catAx>
      <c:valAx>
        <c:axId val="876510224"/>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Kendall correlation </a:t>
                </a:r>
                <a:r>
                  <a:rPr lang="en-GB" sz="1400" baseline="0"/>
                  <a:t>(solid)</a:t>
                </a: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692474176"/>
        <c:crosses val="autoZero"/>
        <c:crossBetween val="between"/>
      </c:valAx>
      <c:valAx>
        <c:axId val="1252407727"/>
        <c:scaling>
          <c:orientation val="minMax"/>
          <c:max val="1"/>
          <c:min val="0"/>
        </c:scaling>
        <c:delete val="0"/>
        <c:axPos val="r"/>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Pearson</a:t>
                </a:r>
                <a:r>
                  <a:rPr lang="en-GB" sz="1400" baseline="0"/>
                  <a:t> correlation (dotted)</a:t>
                </a:r>
                <a:endParaRPr lang="en-GB" sz="1400"/>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52408975"/>
        <c:crosses val="max"/>
        <c:crossBetween val="between"/>
      </c:valAx>
      <c:catAx>
        <c:axId val="1252408975"/>
        <c:scaling>
          <c:orientation val="minMax"/>
        </c:scaling>
        <c:delete val="1"/>
        <c:axPos val="b"/>
        <c:numFmt formatCode="General" sourceLinked="1"/>
        <c:majorTickMark val="out"/>
        <c:minorTickMark val="none"/>
        <c:tickLblPos val="nextTo"/>
        <c:crossAx val="1252407727"/>
        <c:crosses val="autoZero"/>
        <c:auto val="1"/>
        <c:lblAlgn val="ctr"/>
        <c:lblOffset val="100"/>
        <c:noMultiLvlLbl val="0"/>
      </c:catAx>
      <c:spPr>
        <a:noFill/>
        <a:ln>
          <a:noFill/>
        </a:ln>
        <a:effectLst/>
      </c:spPr>
    </c:plotArea>
    <c:legend>
      <c:legendPos val="b"/>
      <c:layout>
        <c:manualLayout>
          <c:xMode val="edge"/>
          <c:yMode val="edge"/>
          <c:x val="3.3941885533819126E-2"/>
          <c:y val="0.67445751633986928"/>
          <c:w val="0.92913527768030346"/>
          <c:h val="0.3130915032679738"/>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78005542603264"/>
          <c:y val="3.8137091503267974E-2"/>
          <c:w val="0.76439889147934725"/>
          <c:h val="0.5353441176470588"/>
        </c:manualLayout>
      </c:layout>
      <c:lineChart>
        <c:grouping val="standard"/>
        <c:varyColors val="0"/>
        <c:dLbls>
          <c:showLegendKey val="0"/>
          <c:showVal val="0"/>
          <c:showCatName val="0"/>
          <c:showSerName val="0"/>
          <c:showPercent val="0"/>
          <c:showBubbleSize val="0"/>
        </c:dLbls>
        <c:marker val="1"/>
        <c:smooth val="0"/>
        <c:axId val="692474176"/>
        <c:axId val="876510224"/>
        <c:extLst>
          <c:ext xmlns:c15="http://schemas.microsoft.com/office/drawing/2012/chart" uri="{02D57815-91ED-43cb-92C2-25804820EDAC}">
            <c15:filteredLineSeries>
              <c15:ser>
                <c:idx val="0"/>
                <c:order val="0"/>
                <c:tx>
                  <c:v>Sobol radial K (Xi-based)</c:v>
                </c:tx>
                <c:spPr>
                  <a:ln w="22225" cap="rnd">
                    <a:solidFill>
                      <a:schemeClr val="accent2"/>
                    </a:solidFill>
                    <a:round/>
                  </a:ln>
                  <a:effectLst/>
                </c:spPr>
                <c:marker>
                  <c:symbol val="none"/>
                </c:marker>
                <c:cat>
                  <c:numRef>
                    <c:extLst>
                      <c:ext uri="{02D57815-91ED-43cb-92C2-25804820EDAC}">
                        <c15:formulaRef>
                          <c15:sqref>Correlations!$U$17:$U$24</c15:sqref>
                        </c15:formulaRef>
                      </c:ext>
                    </c:extLst>
                    <c:numCache>
                      <c:formatCode>General</c:formatCode>
                      <c:ptCount val="8"/>
                      <c:pt idx="0">
                        <c:v>2</c:v>
                      </c:pt>
                      <c:pt idx="1">
                        <c:v>4</c:v>
                      </c:pt>
                      <c:pt idx="2">
                        <c:v>6</c:v>
                      </c:pt>
                      <c:pt idx="3">
                        <c:v>10</c:v>
                      </c:pt>
                      <c:pt idx="4">
                        <c:v>15</c:v>
                      </c:pt>
                      <c:pt idx="5">
                        <c:v>25</c:v>
                      </c:pt>
                      <c:pt idx="6">
                        <c:v>40</c:v>
                      </c:pt>
                      <c:pt idx="7">
                        <c:v>100</c:v>
                      </c:pt>
                    </c:numCache>
                  </c:numRef>
                </c:cat>
                <c:val>
                  <c:numRef>
                    <c:extLst>
                      <c:ext uri="{02D57815-91ED-43cb-92C2-25804820EDAC}">
                        <c15:formulaRef>
                          <c15:sqref>Correlations!$AI$6:$AI$13</c15:sqref>
                        </c15:formulaRef>
                      </c:ext>
                    </c:extLst>
                    <c:numCache>
                      <c:formatCode>General</c:formatCode>
                      <c:ptCount val="8"/>
                      <c:pt idx="0">
                        <c:v>0.789333333333333</c:v>
                      </c:pt>
                      <c:pt idx="1">
                        <c:v>0.84266666666666601</c:v>
                      </c:pt>
                      <c:pt idx="2">
                        <c:v>0.85866666666666702</c:v>
                      </c:pt>
                      <c:pt idx="3">
                        <c:v>0.88800000000000001</c:v>
                      </c:pt>
                      <c:pt idx="4">
                        <c:v>0.89866666666666595</c:v>
                      </c:pt>
                      <c:pt idx="5">
                        <c:v>0.90400000000000003</c:v>
                      </c:pt>
                      <c:pt idx="6">
                        <c:v>0.92266666666666597</c:v>
                      </c:pt>
                      <c:pt idx="7">
                        <c:v>0.94133333333333302</c:v>
                      </c:pt>
                    </c:numCache>
                  </c:numRef>
                </c:val>
                <c:smooth val="0"/>
                <c:extLst>
                  <c:ext xmlns:c16="http://schemas.microsoft.com/office/drawing/2014/chart" uri="{C3380CC4-5D6E-409C-BE32-E72D297353CC}">
                    <c16:uniqueId val="{00000000-4F0B-41D1-B75F-1456021246FB}"/>
                  </c:ext>
                </c:extLst>
              </c15:ser>
            </c15:filteredLineSeries>
            <c15:filteredLineSeries>
              <c15:ser>
                <c:idx val="2"/>
                <c:order val="2"/>
                <c:tx>
                  <c:v>Sobol radial K (Mu*-based)</c:v>
                </c:tx>
                <c:spPr>
                  <a:ln w="22225" cap="rnd">
                    <a:solidFill>
                      <a:schemeClr val="accent1"/>
                    </a:solidFill>
                    <a:round/>
                  </a:ln>
                  <a:effectLst/>
                </c:spPr>
                <c:marker>
                  <c:symbol val="none"/>
                </c:marker>
                <c:val>
                  <c:numRef>
                    <c:extLst xmlns:c15="http://schemas.microsoft.com/office/drawing/2012/chart">
                      <c:ext xmlns:c15="http://schemas.microsoft.com/office/drawing/2012/chart" uri="{02D57815-91ED-43cb-92C2-25804820EDAC}">
                        <c15:formulaRef>
                          <c15:sqref>Correlations!$AI$17:$AI$24</c15:sqref>
                        </c15:formulaRef>
                      </c:ext>
                    </c:extLst>
                    <c:numCache>
                      <c:formatCode>General</c:formatCode>
                      <c:ptCount val="8"/>
                      <c:pt idx="0">
                        <c:v>0.789333333333333</c:v>
                      </c:pt>
                      <c:pt idx="1">
                        <c:v>0.86133333333333295</c:v>
                      </c:pt>
                      <c:pt idx="2">
                        <c:v>0.85599999999999998</c:v>
                      </c:pt>
                      <c:pt idx="3">
                        <c:v>0.87466666666666604</c:v>
                      </c:pt>
                      <c:pt idx="4">
                        <c:v>0.87466666666666604</c:v>
                      </c:pt>
                      <c:pt idx="5">
                        <c:v>0.88533333333333297</c:v>
                      </c:pt>
                      <c:pt idx="6">
                        <c:v>0.88266666666666604</c:v>
                      </c:pt>
                      <c:pt idx="7">
                        <c:v>0.87733333333333297</c:v>
                      </c:pt>
                    </c:numCache>
                  </c:numRef>
                </c:val>
                <c:smooth val="0"/>
                <c:extLst xmlns:c15="http://schemas.microsoft.com/office/drawing/2012/chart">
                  <c:ext xmlns:c16="http://schemas.microsoft.com/office/drawing/2014/chart" uri="{C3380CC4-5D6E-409C-BE32-E72D297353CC}">
                    <c16:uniqueId val="{00000001-4F0B-41D1-B75F-1456021246FB}"/>
                  </c:ext>
                </c:extLst>
              </c15:ser>
            </c15:filteredLineSeries>
            <c15:filteredLineSeries>
              <c15:ser>
                <c:idx val="4"/>
                <c:order val="4"/>
                <c:tx>
                  <c:v>OT Khare K (Xi-based)</c:v>
                </c:tx>
                <c:spPr>
                  <a:ln w="22225" cap="rnd">
                    <a:solidFill>
                      <a:schemeClr val="accent2"/>
                    </a:solidFill>
                    <a:round/>
                  </a:ln>
                  <a:effectLst/>
                </c:spPr>
                <c:marker>
                  <c:symbol val="none"/>
                </c:marker>
                <c:val>
                  <c:numRef>
                    <c:extLst xmlns:c15="http://schemas.microsoft.com/office/drawing/2012/chart">
                      <c:ext xmlns:c15="http://schemas.microsoft.com/office/drawing/2012/chart" uri="{02D57815-91ED-43cb-92C2-25804820EDAC}">
                        <c15:formulaRef>
                          <c15:sqref>Correlations!$AQ$6:$AQ$13</c15:sqref>
                        </c15:formulaRef>
                      </c:ext>
                    </c:extLst>
                    <c:numCache>
                      <c:formatCode>General</c:formatCode>
                      <c:ptCount val="8"/>
                      <c:pt idx="0">
                        <c:v>0.73333333333333295</c:v>
                      </c:pt>
                      <c:pt idx="1">
                        <c:v>0.73599999999999999</c:v>
                      </c:pt>
                      <c:pt idx="2">
                        <c:v>0.74666666666666703</c:v>
                      </c:pt>
                      <c:pt idx="3">
                        <c:v>0.71466666666666701</c:v>
                      </c:pt>
                      <c:pt idx="4">
                        <c:v>0.64266666666666605</c:v>
                      </c:pt>
                      <c:pt idx="5">
                        <c:v>0.69866666666666599</c:v>
                      </c:pt>
                      <c:pt idx="6">
                        <c:v>0.752</c:v>
                      </c:pt>
                      <c:pt idx="7">
                        <c:v>0.69866666666666599</c:v>
                      </c:pt>
                    </c:numCache>
                  </c:numRef>
                </c:val>
                <c:smooth val="0"/>
                <c:extLst xmlns:c15="http://schemas.microsoft.com/office/drawing/2012/chart">
                  <c:ext xmlns:c16="http://schemas.microsoft.com/office/drawing/2014/chart" uri="{C3380CC4-5D6E-409C-BE32-E72D297353CC}">
                    <c16:uniqueId val="{00000002-4F0B-41D1-B75F-1456021246FB}"/>
                  </c:ext>
                </c:extLst>
              </c15:ser>
            </c15:filteredLineSeries>
            <c15:filteredLineSeries>
              <c15:ser>
                <c:idx val="6"/>
                <c:order val="6"/>
                <c:tx>
                  <c:v>OT Khare K (Mu*-based)</c:v>
                </c:tx>
                <c:spPr>
                  <a:ln w="22225" cap="rnd">
                    <a:solidFill>
                      <a:schemeClr val="accent1"/>
                    </a:solidFill>
                    <a:round/>
                  </a:ln>
                  <a:effectLst/>
                </c:spPr>
                <c:marker>
                  <c:symbol val="none"/>
                </c:marker>
                <c:val>
                  <c:numRef>
                    <c:extLst xmlns:c15="http://schemas.microsoft.com/office/drawing/2012/chart">
                      <c:ext xmlns:c15="http://schemas.microsoft.com/office/drawing/2012/chart" uri="{02D57815-91ED-43cb-92C2-25804820EDAC}">
                        <c15:formulaRef>
                          <c15:sqref>Correlations!$AQ$17:$AQ$24</c15:sqref>
                        </c15:formulaRef>
                      </c:ext>
                    </c:extLst>
                    <c:numCache>
                      <c:formatCode>General</c:formatCode>
                      <c:ptCount val="8"/>
                      <c:pt idx="0">
                        <c:v>0.73333333333333295</c:v>
                      </c:pt>
                      <c:pt idx="1">
                        <c:v>0.73866666666666703</c:v>
                      </c:pt>
                      <c:pt idx="2">
                        <c:v>0.75466666666666604</c:v>
                      </c:pt>
                      <c:pt idx="3">
                        <c:v>0.74666666666666703</c:v>
                      </c:pt>
                      <c:pt idx="4">
                        <c:v>0.76800000000000002</c:v>
                      </c:pt>
                      <c:pt idx="5">
                        <c:v>0.74933333333333296</c:v>
                      </c:pt>
                      <c:pt idx="6">
                        <c:v>0.73599999999999999</c:v>
                      </c:pt>
                      <c:pt idx="7">
                        <c:v>0.752</c:v>
                      </c:pt>
                    </c:numCache>
                  </c:numRef>
                </c:val>
                <c:smooth val="0"/>
                <c:extLst xmlns:c15="http://schemas.microsoft.com/office/drawing/2012/chart">
                  <c:ext xmlns:c16="http://schemas.microsoft.com/office/drawing/2014/chart" uri="{C3380CC4-5D6E-409C-BE32-E72D297353CC}">
                    <c16:uniqueId val="{00000003-4F0B-41D1-B75F-1456021246FB}"/>
                  </c:ext>
                </c:extLst>
              </c15:ser>
            </c15:filteredLineSeries>
            <c15:filteredLineSeries>
              <c15:ser>
                <c:idx val="8"/>
                <c:order val="8"/>
                <c:tx>
                  <c:v>Sobol winding K (Xi-based)</c:v>
                </c:tx>
                <c:spPr>
                  <a:ln w="22225" cap="rnd">
                    <a:solidFill>
                      <a:schemeClr val="accent2"/>
                    </a:solidFill>
                    <a:round/>
                  </a:ln>
                  <a:effectLst/>
                </c:spPr>
                <c:marker>
                  <c:symbol val="none"/>
                </c:marker>
                <c:val>
                  <c:numRef>
                    <c:extLst xmlns:c15="http://schemas.microsoft.com/office/drawing/2012/chart">
                      <c:ext xmlns:c15="http://schemas.microsoft.com/office/drawing/2012/chart" uri="{02D57815-91ED-43cb-92C2-25804820EDAC}">
                        <c15:formulaRef>
                          <c15:sqref>Correlations!$AK$6:$AK$13</c15:sqref>
                        </c15:formulaRef>
                      </c:ext>
                    </c:extLst>
                    <c:numCache>
                      <c:formatCode>General</c:formatCode>
                      <c:ptCount val="8"/>
                      <c:pt idx="0">
                        <c:v>0.789333333333333</c:v>
                      </c:pt>
                      <c:pt idx="1">
                        <c:v>0.84266666666666601</c:v>
                      </c:pt>
                      <c:pt idx="2">
                        <c:v>0.85866666666666702</c:v>
                      </c:pt>
                      <c:pt idx="3">
                        <c:v>0.88800000000000001</c:v>
                      </c:pt>
                      <c:pt idx="4">
                        <c:v>0.89866666666666595</c:v>
                      </c:pt>
                      <c:pt idx="5">
                        <c:v>0.90400000000000003</c:v>
                      </c:pt>
                      <c:pt idx="6">
                        <c:v>0.92266666666666597</c:v>
                      </c:pt>
                      <c:pt idx="7">
                        <c:v>0.94133333333333302</c:v>
                      </c:pt>
                    </c:numCache>
                  </c:numRef>
                </c:val>
                <c:smooth val="0"/>
                <c:extLst xmlns:c15="http://schemas.microsoft.com/office/drawing/2012/chart">
                  <c:ext xmlns:c16="http://schemas.microsoft.com/office/drawing/2014/chart" uri="{C3380CC4-5D6E-409C-BE32-E72D297353CC}">
                    <c16:uniqueId val="{00000004-4F0B-41D1-B75F-1456021246FB}"/>
                  </c:ext>
                </c:extLst>
              </c15:ser>
            </c15:filteredLineSeries>
            <c15:filteredLineSeries>
              <c15:ser>
                <c:idx val="10"/>
                <c:order val="10"/>
                <c:tx>
                  <c:v>Sobol winding K (Mu*-based)</c:v>
                </c:tx>
                <c:spPr>
                  <a:ln w="22225" cap="rnd">
                    <a:solidFill>
                      <a:schemeClr val="accent1"/>
                    </a:solidFill>
                    <a:round/>
                  </a:ln>
                  <a:effectLst/>
                </c:spPr>
                <c:marker>
                  <c:symbol val="none"/>
                </c:marker>
                <c:val>
                  <c:numRef>
                    <c:extLst xmlns:c15="http://schemas.microsoft.com/office/drawing/2012/chart">
                      <c:ext xmlns:c15="http://schemas.microsoft.com/office/drawing/2012/chart" uri="{02D57815-91ED-43cb-92C2-25804820EDAC}">
                        <c15:formulaRef>
                          <c15:sqref>Correlations!$AK$17:$AK$24</c15:sqref>
                        </c15:formulaRef>
                      </c:ext>
                    </c:extLst>
                    <c:numCache>
                      <c:formatCode>General</c:formatCode>
                      <c:ptCount val="8"/>
                      <c:pt idx="0">
                        <c:v>0.789333333333333</c:v>
                      </c:pt>
                      <c:pt idx="1">
                        <c:v>0.86133333333333295</c:v>
                      </c:pt>
                      <c:pt idx="2">
                        <c:v>0.85599999999999998</c:v>
                      </c:pt>
                      <c:pt idx="3">
                        <c:v>0.87466666666666604</c:v>
                      </c:pt>
                      <c:pt idx="4">
                        <c:v>0.87466666666666604</c:v>
                      </c:pt>
                      <c:pt idx="5">
                        <c:v>0.88533333333333297</c:v>
                      </c:pt>
                      <c:pt idx="6">
                        <c:v>0.88266666666666604</c:v>
                      </c:pt>
                      <c:pt idx="7">
                        <c:v>0.87733333333333297</c:v>
                      </c:pt>
                    </c:numCache>
                  </c:numRef>
                </c:val>
                <c:smooth val="0"/>
                <c:extLst xmlns:c15="http://schemas.microsoft.com/office/drawing/2012/chart">
                  <c:ext xmlns:c16="http://schemas.microsoft.com/office/drawing/2014/chart" uri="{C3380CC4-5D6E-409C-BE32-E72D297353CC}">
                    <c16:uniqueId val="{00000005-4F0B-41D1-B75F-1456021246FB}"/>
                  </c:ext>
                </c:extLst>
              </c15:ser>
            </c15:filteredLineSeries>
            <c15:filteredLineSeries>
              <c15:ser>
                <c:idx val="12"/>
                <c:order val="12"/>
                <c:tx>
                  <c:v>Rd radial K (Xi-based)</c:v>
                </c:tx>
                <c:spPr>
                  <a:ln w="22225" cap="rnd">
                    <a:solidFill>
                      <a:schemeClr val="accent2"/>
                    </a:solidFill>
                    <a:round/>
                  </a:ln>
                  <a:effectLst/>
                </c:spPr>
                <c:marker>
                  <c:symbol val="none"/>
                </c:marker>
                <c:val>
                  <c:numRef>
                    <c:extLst xmlns:c15="http://schemas.microsoft.com/office/drawing/2012/chart">
                      <c:ext xmlns:c15="http://schemas.microsoft.com/office/drawing/2012/chart" uri="{02D57815-91ED-43cb-92C2-25804820EDAC}">
                        <c15:formulaRef>
                          <c15:sqref>Correlations!$AO$6:$AO$13</c15:sqref>
                        </c15:formulaRef>
                      </c:ext>
                    </c:extLst>
                    <c:numCache>
                      <c:formatCode>General</c:formatCode>
                      <c:ptCount val="8"/>
                      <c:pt idx="0">
                        <c:v>0.82133333333333303</c:v>
                      </c:pt>
                      <c:pt idx="1">
                        <c:v>0.85599999999999998</c:v>
                      </c:pt>
                      <c:pt idx="2">
                        <c:v>0.87733333333333297</c:v>
                      </c:pt>
                      <c:pt idx="3">
                        <c:v>0.89333333333333298</c:v>
                      </c:pt>
                      <c:pt idx="4">
                        <c:v>0.89600000000000002</c:v>
                      </c:pt>
                      <c:pt idx="5">
                        <c:v>0.90666666666666595</c:v>
                      </c:pt>
                      <c:pt idx="6">
                        <c:v>0.91466666666666596</c:v>
                      </c:pt>
                      <c:pt idx="7">
                        <c:v>0.93600000000000005</c:v>
                      </c:pt>
                    </c:numCache>
                  </c:numRef>
                </c:val>
                <c:smooth val="0"/>
                <c:extLst xmlns:c15="http://schemas.microsoft.com/office/drawing/2012/chart">
                  <c:ext xmlns:c16="http://schemas.microsoft.com/office/drawing/2014/chart" uri="{C3380CC4-5D6E-409C-BE32-E72D297353CC}">
                    <c16:uniqueId val="{00000006-4F0B-41D1-B75F-1456021246FB}"/>
                  </c:ext>
                </c:extLst>
              </c15:ser>
            </c15:filteredLineSeries>
            <c15:filteredLineSeries>
              <c15:ser>
                <c:idx val="14"/>
                <c:order val="13"/>
                <c:tx>
                  <c:v>Rd radial K (Mu*-based) </c:v>
                </c:tx>
                <c:spPr>
                  <a:ln w="22225" cap="rnd">
                    <a:solidFill>
                      <a:schemeClr val="accent1"/>
                    </a:solidFill>
                    <a:round/>
                  </a:ln>
                  <a:effectLst/>
                </c:spPr>
                <c:marker>
                  <c:symbol val="none"/>
                </c:marker>
                <c:val>
                  <c:numRef>
                    <c:extLst xmlns:c15="http://schemas.microsoft.com/office/drawing/2012/chart">
                      <c:ext xmlns:c15="http://schemas.microsoft.com/office/drawing/2012/chart" uri="{02D57815-91ED-43cb-92C2-25804820EDAC}">
                        <c15:formulaRef>
                          <c15:sqref>Correlations!$AO$17:$AO$24</c15:sqref>
                        </c15:formulaRef>
                      </c:ext>
                    </c:extLst>
                    <c:numCache>
                      <c:formatCode>General</c:formatCode>
                      <c:ptCount val="8"/>
                      <c:pt idx="0">
                        <c:v>0.82133333333333303</c:v>
                      </c:pt>
                      <c:pt idx="1">
                        <c:v>0.86133333333333295</c:v>
                      </c:pt>
                      <c:pt idx="2">
                        <c:v>0.87733333333333297</c:v>
                      </c:pt>
                      <c:pt idx="3">
                        <c:v>0.87733333333333297</c:v>
                      </c:pt>
                      <c:pt idx="4">
                        <c:v>0.86133333333333295</c:v>
                      </c:pt>
                      <c:pt idx="5">
                        <c:v>0.88533333333333297</c:v>
                      </c:pt>
                      <c:pt idx="6">
                        <c:v>0.88</c:v>
                      </c:pt>
                      <c:pt idx="7">
                        <c:v>0.87466666666666604</c:v>
                      </c:pt>
                    </c:numCache>
                  </c:numRef>
                </c:val>
                <c:smooth val="0"/>
                <c:extLst xmlns:c15="http://schemas.microsoft.com/office/drawing/2012/chart">
                  <c:ext xmlns:c16="http://schemas.microsoft.com/office/drawing/2014/chart" uri="{C3380CC4-5D6E-409C-BE32-E72D297353CC}">
                    <c16:uniqueId val="{00000007-4F0B-41D1-B75F-1456021246FB}"/>
                  </c:ext>
                </c:extLst>
              </c15:ser>
            </c15:filteredLineSeries>
            <c15:filteredLineSeries>
              <c15:ser>
                <c:idx val="16"/>
                <c:order val="15"/>
                <c:tx>
                  <c:v>Sobol rad base K (Xi-based)</c:v>
                </c:tx>
                <c:spPr>
                  <a:ln w="22225" cap="rnd">
                    <a:solidFill>
                      <a:schemeClr val="accent2"/>
                    </a:solidFill>
                    <a:round/>
                  </a:ln>
                  <a:effectLst/>
                </c:spPr>
                <c:marker>
                  <c:symbol val="none"/>
                </c:marker>
                <c:val>
                  <c:numRef>
                    <c:extLst xmlns:c15="http://schemas.microsoft.com/office/drawing/2012/chart">
                      <c:ext xmlns:c15="http://schemas.microsoft.com/office/drawing/2012/chart" uri="{02D57815-91ED-43cb-92C2-25804820EDAC}">
                        <c15:formulaRef>
                          <c15:sqref>Correlations!$AM$6:$AM$13</c15:sqref>
                        </c15:formulaRef>
                      </c:ext>
                    </c:extLst>
                    <c:numCache>
                      <c:formatCode>General</c:formatCode>
                      <c:ptCount val="8"/>
                      <c:pt idx="0">
                        <c:v>0.66400000000000003</c:v>
                      </c:pt>
                      <c:pt idx="1">
                        <c:v>0.73333333333333295</c:v>
                      </c:pt>
                      <c:pt idx="2">
                        <c:v>0.66666666666666696</c:v>
                      </c:pt>
                      <c:pt idx="3">
                        <c:v>0.67733333333333301</c:v>
                      </c:pt>
                      <c:pt idx="4">
                        <c:v>0.69640062597809005</c:v>
                      </c:pt>
                      <c:pt idx="5">
                        <c:v>0.68</c:v>
                      </c:pt>
                      <c:pt idx="6">
                        <c:v>0.73333333333333295</c:v>
                      </c:pt>
                      <c:pt idx="7">
                        <c:v>0.73333333333333295</c:v>
                      </c:pt>
                    </c:numCache>
                  </c:numRef>
                </c:val>
                <c:smooth val="0"/>
                <c:extLst xmlns:c15="http://schemas.microsoft.com/office/drawing/2012/chart">
                  <c:ext xmlns:c16="http://schemas.microsoft.com/office/drawing/2014/chart" uri="{C3380CC4-5D6E-409C-BE32-E72D297353CC}">
                    <c16:uniqueId val="{00000008-4F0B-41D1-B75F-1456021246FB}"/>
                  </c:ext>
                </c:extLst>
              </c15:ser>
            </c15:filteredLineSeries>
            <c15:filteredLineSeries>
              <c15:ser>
                <c:idx val="18"/>
                <c:order val="17"/>
                <c:tx>
                  <c:v>Sobol rad base K (Mu*-based)</c:v>
                </c:tx>
                <c:spPr>
                  <a:ln w="22225" cap="rnd">
                    <a:solidFill>
                      <a:schemeClr val="accent1"/>
                    </a:solidFill>
                    <a:round/>
                  </a:ln>
                  <a:effectLst/>
                </c:spPr>
                <c:marker>
                  <c:symbol val="none"/>
                </c:marker>
                <c:val>
                  <c:numRef>
                    <c:extLst xmlns:c15="http://schemas.microsoft.com/office/drawing/2012/chart">
                      <c:ext xmlns:c15="http://schemas.microsoft.com/office/drawing/2012/chart" uri="{02D57815-91ED-43cb-92C2-25804820EDAC}">
                        <c15:formulaRef>
                          <c15:sqref>Correlations!$AM$17:$AM$24</c15:sqref>
                        </c15:formulaRef>
                      </c:ext>
                    </c:extLst>
                    <c:numCache>
                      <c:formatCode>General</c:formatCode>
                      <c:ptCount val="8"/>
                      <c:pt idx="0">
                        <c:v>0.66400000000000003</c:v>
                      </c:pt>
                      <c:pt idx="1">
                        <c:v>0.73333333333333295</c:v>
                      </c:pt>
                      <c:pt idx="2">
                        <c:v>0.76800000000000002</c:v>
                      </c:pt>
                      <c:pt idx="3">
                        <c:v>0.77333333333333298</c:v>
                      </c:pt>
                      <c:pt idx="4">
                        <c:v>0.78666666666666696</c:v>
                      </c:pt>
                      <c:pt idx="5">
                        <c:v>0.74933333333333296</c:v>
                      </c:pt>
                      <c:pt idx="6">
                        <c:v>0.73333333333333295</c:v>
                      </c:pt>
                      <c:pt idx="7">
                        <c:v>0.73333333333333295</c:v>
                      </c:pt>
                    </c:numCache>
                  </c:numRef>
                </c:val>
                <c:smooth val="0"/>
                <c:extLst xmlns:c15="http://schemas.microsoft.com/office/drawing/2012/chart">
                  <c:ext xmlns:c16="http://schemas.microsoft.com/office/drawing/2014/chart" uri="{C3380CC4-5D6E-409C-BE32-E72D297353CC}">
                    <c16:uniqueId val="{00000009-4F0B-41D1-B75F-1456021246FB}"/>
                  </c:ext>
                </c:extLst>
              </c15:ser>
            </c15:filteredLineSeries>
          </c:ext>
        </c:extLst>
      </c:lineChart>
      <c:lineChart>
        <c:grouping val="standard"/>
        <c:varyColors val="0"/>
        <c:ser>
          <c:idx val="1"/>
          <c:order val="1"/>
          <c:tx>
            <c:v>Sobol radial P (Xi-based)</c:v>
          </c:tx>
          <c:spPr>
            <a:ln w="22225" cap="rnd">
              <a:solidFill>
                <a:schemeClr val="accent2"/>
              </a:solidFill>
              <a:prstDash val="dash"/>
              <a:round/>
            </a:ln>
            <a:effectLst/>
          </c:spPr>
          <c:marker>
            <c:symbol val="none"/>
          </c:marker>
          <c:cat>
            <c:numRef>
              <c:f>Correlations!$U$17:$U$24</c:f>
              <c:numCache>
                <c:formatCode>General</c:formatCode>
                <c:ptCount val="8"/>
                <c:pt idx="0">
                  <c:v>2</c:v>
                </c:pt>
                <c:pt idx="1">
                  <c:v>4</c:v>
                </c:pt>
                <c:pt idx="2">
                  <c:v>6</c:v>
                </c:pt>
                <c:pt idx="3">
                  <c:v>10</c:v>
                </c:pt>
                <c:pt idx="4">
                  <c:v>15</c:v>
                </c:pt>
                <c:pt idx="5">
                  <c:v>25</c:v>
                </c:pt>
                <c:pt idx="6">
                  <c:v>40</c:v>
                </c:pt>
                <c:pt idx="7">
                  <c:v>100</c:v>
                </c:pt>
              </c:numCache>
            </c:numRef>
          </c:cat>
          <c:val>
            <c:numRef>
              <c:f>Correlations!$AJ$6:$AJ$13</c:f>
              <c:numCache>
                <c:formatCode>General</c:formatCode>
                <c:ptCount val="8"/>
                <c:pt idx="0">
                  <c:v>0.77621283255086004</c:v>
                </c:pt>
                <c:pt idx="1">
                  <c:v>0.84127543035993702</c:v>
                </c:pt>
                <c:pt idx="2">
                  <c:v>0.85942879499217495</c:v>
                </c:pt>
                <c:pt idx="3">
                  <c:v>0.90895931142410002</c:v>
                </c:pt>
                <c:pt idx="4">
                  <c:v>0.92120500782472603</c:v>
                </c:pt>
                <c:pt idx="5">
                  <c:v>0.91737089201877897</c:v>
                </c:pt>
                <c:pt idx="6">
                  <c:v>0.96181533646322304</c:v>
                </c:pt>
                <c:pt idx="7">
                  <c:v>0.98622848200312996</c:v>
                </c:pt>
              </c:numCache>
            </c:numRef>
          </c:val>
          <c:smooth val="0"/>
          <c:extLst>
            <c:ext xmlns:c16="http://schemas.microsoft.com/office/drawing/2014/chart" uri="{C3380CC4-5D6E-409C-BE32-E72D297353CC}">
              <c16:uniqueId val="{0000000A-4F0B-41D1-B75F-1456021246FB}"/>
            </c:ext>
          </c:extLst>
        </c:ser>
        <c:ser>
          <c:idx val="3"/>
          <c:order val="3"/>
          <c:tx>
            <c:v>Sobol radial P (Mu*-based)</c:v>
          </c:tx>
          <c:spPr>
            <a:ln w="22225" cap="rnd">
              <a:solidFill>
                <a:schemeClr val="accent1"/>
              </a:solidFill>
              <a:prstDash val="dash"/>
              <a:round/>
            </a:ln>
            <a:effectLst/>
          </c:spPr>
          <c:marker>
            <c:symbol val="none"/>
          </c:marker>
          <c:val>
            <c:numRef>
              <c:f>Correlations!$AJ$17:$AJ$24</c:f>
              <c:numCache>
                <c:formatCode>General</c:formatCode>
                <c:ptCount val="8"/>
                <c:pt idx="0">
                  <c:v>0.77621283255086004</c:v>
                </c:pt>
                <c:pt idx="1">
                  <c:v>0.81201095461658801</c:v>
                </c:pt>
                <c:pt idx="2">
                  <c:v>0.82085289514866899</c:v>
                </c:pt>
                <c:pt idx="3">
                  <c:v>0.81533646322378595</c:v>
                </c:pt>
                <c:pt idx="4">
                  <c:v>0.79530516431924803</c:v>
                </c:pt>
                <c:pt idx="5">
                  <c:v>0.79780907668231504</c:v>
                </c:pt>
                <c:pt idx="6">
                  <c:v>0.77715179968700998</c:v>
                </c:pt>
                <c:pt idx="7">
                  <c:v>0.74585289514866904</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B-4F0B-41D1-B75F-1456021246FB}"/>
            </c:ext>
          </c:extLst>
        </c:ser>
        <c:ser>
          <c:idx val="5"/>
          <c:order val="5"/>
          <c:tx>
            <c:v>OT Khare P (Xi-based)</c:v>
          </c:tx>
          <c:spPr>
            <a:ln w="22225" cap="rnd">
              <a:solidFill>
                <a:schemeClr val="accent2"/>
              </a:solidFill>
              <a:prstDash val="dash"/>
              <a:round/>
            </a:ln>
            <a:effectLst/>
          </c:spPr>
          <c:marker>
            <c:symbol val="none"/>
          </c:marker>
          <c:val>
            <c:numRef>
              <c:f>Correlations!$AR$6:$AR$13</c:f>
              <c:numCache>
                <c:formatCode>General</c:formatCode>
                <c:ptCount val="8"/>
                <c:pt idx="0">
                  <c:v>0.68701095461658801</c:v>
                </c:pt>
                <c:pt idx="1">
                  <c:v>0.69319248826291002</c:v>
                </c:pt>
                <c:pt idx="2">
                  <c:v>0.71161971830985904</c:v>
                </c:pt>
                <c:pt idx="3">
                  <c:v>0.68603286384976503</c:v>
                </c:pt>
                <c:pt idx="4">
                  <c:v>0.64068857589984296</c:v>
                </c:pt>
                <c:pt idx="5">
                  <c:v>0.75242566510172004</c:v>
                </c:pt>
                <c:pt idx="6">
                  <c:v>0.757863849765257</c:v>
                </c:pt>
                <c:pt idx="7">
                  <c:v>0.71717527386541402</c:v>
                </c:pt>
              </c:numCache>
            </c:numRef>
          </c:val>
          <c:smooth val="0"/>
          <c:extLst>
            <c:ext xmlns:c16="http://schemas.microsoft.com/office/drawing/2014/chart" uri="{C3380CC4-5D6E-409C-BE32-E72D297353CC}">
              <c16:uniqueId val="{0000000C-4F0B-41D1-B75F-1456021246FB}"/>
            </c:ext>
          </c:extLst>
        </c:ser>
        <c:ser>
          <c:idx val="7"/>
          <c:order val="7"/>
          <c:tx>
            <c:v>OT Khare P (Mu*-based)</c:v>
          </c:tx>
          <c:spPr>
            <a:ln w="22225" cap="rnd">
              <a:solidFill>
                <a:schemeClr val="accent1"/>
              </a:solidFill>
              <a:prstDash val="dash"/>
              <a:round/>
            </a:ln>
            <a:effectLst/>
          </c:spPr>
          <c:marker>
            <c:symbol val="none"/>
          </c:marker>
          <c:val>
            <c:numRef>
              <c:f>Correlations!$AR$17:$AR$24</c:f>
              <c:numCache>
                <c:formatCode>General</c:formatCode>
                <c:ptCount val="8"/>
                <c:pt idx="0">
                  <c:v>0.68701095461658801</c:v>
                </c:pt>
                <c:pt idx="1">
                  <c:v>0.68826291079812196</c:v>
                </c:pt>
                <c:pt idx="2">
                  <c:v>0.69201877934272304</c:v>
                </c:pt>
                <c:pt idx="3">
                  <c:v>0.69014084507042195</c:v>
                </c:pt>
                <c:pt idx="4">
                  <c:v>0.69514866979655698</c:v>
                </c:pt>
                <c:pt idx="5">
                  <c:v>0.69076682316118898</c:v>
                </c:pt>
                <c:pt idx="6">
                  <c:v>0.68763693270735504</c:v>
                </c:pt>
                <c:pt idx="7">
                  <c:v>0.69139280125195601</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D-4F0B-41D1-B75F-1456021246FB}"/>
            </c:ext>
          </c:extLst>
        </c:ser>
        <c:ser>
          <c:idx val="9"/>
          <c:order val="9"/>
          <c:tx>
            <c:v>Sobol winding P (Xi-based)</c:v>
          </c:tx>
          <c:spPr>
            <a:ln w="22225" cap="rnd">
              <a:solidFill>
                <a:schemeClr val="accent2"/>
              </a:solidFill>
              <a:prstDash val="dash"/>
              <a:round/>
            </a:ln>
            <a:effectLst/>
          </c:spPr>
          <c:marker>
            <c:symbol val="none"/>
          </c:marker>
          <c:val>
            <c:numRef>
              <c:f>Correlations!$AL$6:$AL$13</c:f>
              <c:numCache>
                <c:formatCode>General</c:formatCode>
                <c:ptCount val="8"/>
                <c:pt idx="0">
                  <c:v>0.77621283255086004</c:v>
                </c:pt>
                <c:pt idx="1">
                  <c:v>0.84127543035993702</c:v>
                </c:pt>
                <c:pt idx="2">
                  <c:v>0.85942879499217495</c:v>
                </c:pt>
                <c:pt idx="3">
                  <c:v>0.90895931142410002</c:v>
                </c:pt>
                <c:pt idx="4">
                  <c:v>0.92120500782472603</c:v>
                </c:pt>
                <c:pt idx="5">
                  <c:v>0.91737089201877897</c:v>
                </c:pt>
                <c:pt idx="6">
                  <c:v>0.96181533646322304</c:v>
                </c:pt>
                <c:pt idx="7">
                  <c:v>0.98622848200312996</c:v>
                </c:pt>
              </c:numCache>
            </c:numRef>
          </c:val>
          <c:smooth val="0"/>
          <c:extLst xmlns:c15="http://schemas.microsoft.com/office/drawing/2012/chart">
            <c:ext xmlns:c16="http://schemas.microsoft.com/office/drawing/2014/chart" uri="{C3380CC4-5D6E-409C-BE32-E72D297353CC}">
              <c16:uniqueId val="{0000000E-4F0B-41D1-B75F-1456021246FB}"/>
            </c:ext>
          </c:extLst>
        </c:ser>
        <c:ser>
          <c:idx val="11"/>
          <c:order val="11"/>
          <c:tx>
            <c:v>Sobol winding P (Mu*-based)</c:v>
          </c:tx>
          <c:spPr>
            <a:ln w="22225" cap="rnd">
              <a:solidFill>
                <a:schemeClr val="accent1"/>
              </a:solidFill>
              <a:prstDash val="dash"/>
              <a:round/>
            </a:ln>
            <a:effectLst/>
          </c:spPr>
          <c:marker>
            <c:symbol val="none"/>
          </c:marker>
          <c:val>
            <c:numRef>
              <c:f>Correlations!$AL$17:$AL$24</c:f>
              <c:numCache>
                <c:formatCode>General</c:formatCode>
                <c:ptCount val="8"/>
                <c:pt idx="0">
                  <c:v>0.77621283255086004</c:v>
                </c:pt>
                <c:pt idx="1">
                  <c:v>0.81201095461658801</c:v>
                </c:pt>
                <c:pt idx="2">
                  <c:v>0.82085289514866899</c:v>
                </c:pt>
                <c:pt idx="3">
                  <c:v>0.81533646322378595</c:v>
                </c:pt>
                <c:pt idx="4">
                  <c:v>0.79530516431924803</c:v>
                </c:pt>
                <c:pt idx="5">
                  <c:v>0.79780907668231504</c:v>
                </c:pt>
                <c:pt idx="6">
                  <c:v>0.77715179968700998</c:v>
                </c:pt>
                <c:pt idx="7">
                  <c:v>0.74585289514866904</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F-4F0B-41D1-B75F-1456021246FB}"/>
            </c:ext>
          </c:extLst>
        </c:ser>
        <c:ser>
          <c:idx val="15"/>
          <c:order val="14"/>
          <c:tx>
            <c:v>Rd radial P (Mu*-based)</c:v>
          </c:tx>
          <c:spPr>
            <a:ln w="22225" cap="rnd">
              <a:solidFill>
                <a:schemeClr val="accent1"/>
              </a:solidFill>
              <a:prstDash val="dash"/>
              <a:round/>
            </a:ln>
            <a:effectLst/>
          </c:spPr>
          <c:marker>
            <c:symbol val="none"/>
          </c:marker>
          <c:val>
            <c:numRef>
              <c:f>Correlations!$AP$17:$AP$24</c:f>
              <c:numCache>
                <c:formatCode>General</c:formatCode>
                <c:ptCount val="8"/>
                <c:pt idx="0">
                  <c:v>0.78591549295774599</c:v>
                </c:pt>
                <c:pt idx="1">
                  <c:v>0.82292644757433397</c:v>
                </c:pt>
                <c:pt idx="2">
                  <c:v>0.82124413145539799</c:v>
                </c:pt>
                <c:pt idx="3">
                  <c:v>0.80093896713614998</c:v>
                </c:pt>
                <c:pt idx="4">
                  <c:v>0.76212832550860599</c:v>
                </c:pt>
                <c:pt idx="5">
                  <c:v>0.79780907668231504</c:v>
                </c:pt>
                <c:pt idx="6">
                  <c:v>0.76150234741783895</c:v>
                </c:pt>
                <c:pt idx="7">
                  <c:v>0.73521126760563305</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11-4F0B-41D1-B75F-1456021246FB}"/>
            </c:ext>
          </c:extLst>
        </c:ser>
        <c:ser>
          <c:idx val="17"/>
          <c:order val="16"/>
          <c:tx>
            <c:v>Sobol rad base P (Xi-based)</c:v>
          </c:tx>
          <c:spPr>
            <a:ln w="22225" cap="rnd">
              <a:solidFill>
                <a:schemeClr val="accent2"/>
              </a:solidFill>
              <a:prstDash val="dash"/>
              <a:round/>
            </a:ln>
            <a:effectLst/>
          </c:spPr>
          <c:marker>
            <c:symbol val="none"/>
          </c:marker>
          <c:val>
            <c:numRef>
              <c:f>Correlations!$AN$6:$AN$13</c:f>
              <c:numCache>
                <c:formatCode>General</c:formatCode>
                <c:ptCount val="8"/>
                <c:pt idx="0">
                  <c:v>0.68712832550860603</c:v>
                </c:pt>
                <c:pt idx="1">
                  <c:v>0.68701095461658801</c:v>
                </c:pt>
                <c:pt idx="2">
                  <c:v>0.69397496087636901</c:v>
                </c:pt>
                <c:pt idx="3">
                  <c:v>0.70438184663536696</c:v>
                </c:pt>
                <c:pt idx="4">
                  <c:v>0.75305164319248796</c:v>
                </c:pt>
                <c:pt idx="5">
                  <c:v>0.71631455399060995</c:v>
                </c:pt>
                <c:pt idx="6">
                  <c:v>0.68701095461658801</c:v>
                </c:pt>
                <c:pt idx="7">
                  <c:v>0.68701095461658801</c:v>
                </c:pt>
              </c:numCache>
            </c:numRef>
          </c:val>
          <c:smooth val="0"/>
          <c:extLst>
            <c:ext xmlns:c16="http://schemas.microsoft.com/office/drawing/2014/chart" uri="{C3380CC4-5D6E-409C-BE32-E72D297353CC}">
              <c16:uniqueId val="{00000012-4F0B-41D1-B75F-1456021246FB}"/>
            </c:ext>
          </c:extLst>
        </c:ser>
        <c:ser>
          <c:idx val="19"/>
          <c:order val="18"/>
          <c:tx>
            <c:v>Sobol rad base P (Mu*-based)</c:v>
          </c:tx>
          <c:spPr>
            <a:ln w="22225" cap="rnd">
              <a:solidFill>
                <a:schemeClr val="accent1"/>
              </a:solidFill>
              <a:prstDash val="dash"/>
              <a:round/>
            </a:ln>
            <a:effectLst/>
          </c:spPr>
          <c:marker>
            <c:symbol val="none"/>
          </c:marker>
          <c:val>
            <c:numRef>
              <c:f>Correlations!$AN$17:$AN$24</c:f>
              <c:numCache>
                <c:formatCode>General</c:formatCode>
                <c:ptCount val="8"/>
                <c:pt idx="0">
                  <c:v>0.68712832550860603</c:v>
                </c:pt>
                <c:pt idx="1">
                  <c:v>0.68701095461658801</c:v>
                </c:pt>
                <c:pt idx="2">
                  <c:v>0.69514866979655698</c:v>
                </c:pt>
                <c:pt idx="3">
                  <c:v>0.69640062597809005</c:v>
                </c:pt>
                <c:pt idx="4">
                  <c:v>0.69953051643192399</c:v>
                </c:pt>
                <c:pt idx="5">
                  <c:v>0.69076682316118898</c:v>
                </c:pt>
                <c:pt idx="6">
                  <c:v>0.68701095461658801</c:v>
                </c:pt>
                <c:pt idx="7">
                  <c:v>0.68701095461658801</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13-4F0B-41D1-B75F-1456021246FB}"/>
            </c:ext>
          </c:extLst>
        </c:ser>
        <c:dLbls>
          <c:showLegendKey val="0"/>
          <c:showVal val="0"/>
          <c:showCatName val="0"/>
          <c:showSerName val="0"/>
          <c:showPercent val="0"/>
          <c:showBubbleSize val="0"/>
        </c:dLbls>
        <c:marker val="1"/>
        <c:smooth val="0"/>
        <c:axId val="1252408975"/>
        <c:axId val="1252407727"/>
        <c:extLst/>
      </c:lineChart>
      <c:catAx>
        <c:axId val="692474176"/>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number</a:t>
                </a:r>
                <a:r>
                  <a:rPr lang="en-GB" sz="1400" baseline="0"/>
                  <a:t> of trajectories</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876510224"/>
        <c:crosses val="autoZero"/>
        <c:auto val="1"/>
        <c:lblAlgn val="ctr"/>
        <c:lblOffset val="100"/>
        <c:noMultiLvlLbl val="0"/>
      </c:catAx>
      <c:valAx>
        <c:axId val="876510224"/>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Kendall correlation </a:t>
                </a:r>
                <a:r>
                  <a:rPr lang="en-GB" sz="1400" baseline="0"/>
                  <a:t>(solid)</a:t>
                </a: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692474176"/>
        <c:crosses val="autoZero"/>
        <c:crossBetween val="between"/>
      </c:valAx>
      <c:valAx>
        <c:axId val="1252407727"/>
        <c:scaling>
          <c:orientation val="minMax"/>
          <c:max val="1"/>
          <c:min val="0"/>
        </c:scaling>
        <c:delete val="0"/>
        <c:axPos val="r"/>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Pearson</a:t>
                </a:r>
                <a:r>
                  <a:rPr lang="en-GB" sz="1400" baseline="0"/>
                  <a:t> correlation (dotted)</a:t>
                </a:r>
                <a:endParaRPr lang="en-GB" sz="1400"/>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52408975"/>
        <c:crosses val="max"/>
        <c:crossBetween val="between"/>
      </c:valAx>
      <c:catAx>
        <c:axId val="1252408975"/>
        <c:scaling>
          <c:orientation val="minMax"/>
        </c:scaling>
        <c:delete val="1"/>
        <c:axPos val="b"/>
        <c:numFmt formatCode="General" sourceLinked="1"/>
        <c:majorTickMark val="out"/>
        <c:minorTickMark val="none"/>
        <c:tickLblPos val="nextTo"/>
        <c:crossAx val="1252407727"/>
        <c:crosses val="autoZero"/>
        <c:auto val="1"/>
        <c:lblAlgn val="ctr"/>
        <c:lblOffset val="100"/>
        <c:noMultiLvlLbl val="0"/>
      </c:catAx>
      <c:spPr>
        <a:noFill/>
        <a:ln>
          <a:noFill/>
        </a:ln>
        <a:effectLst/>
      </c:spPr>
    </c:plotArea>
    <c:legend>
      <c:legendPos val="b"/>
      <c:layout>
        <c:manualLayout>
          <c:xMode val="edge"/>
          <c:yMode val="edge"/>
          <c:x val="3.3941885533819126E-2"/>
          <c:y val="0.67445751633986928"/>
          <c:w val="0.92913527768030346"/>
          <c:h val="0.3130915032679738"/>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3"/>
          <c:order val="0"/>
          <c:tx>
            <c:v>Saltelli radial</c:v>
          </c:tx>
          <c:spPr>
            <a:ln w="22225" cap="rnd">
              <a:solidFill>
                <a:schemeClr val="tx1"/>
              </a:solidFill>
              <a:round/>
            </a:ln>
            <a:effectLst/>
          </c:spPr>
          <c:marker>
            <c:symbol val="none"/>
          </c:marker>
          <c:xVal>
            <c:numRef>
              <c:f>'Saltelli k=10'!$CJ$26:$CJ$29</c:f>
              <c:numCache>
                <c:formatCode>General</c:formatCode>
                <c:ptCount val="4"/>
                <c:pt idx="0">
                  <c:v>186</c:v>
                </c:pt>
                <c:pt idx="1">
                  <c:v>372</c:v>
                </c:pt>
                <c:pt idx="2">
                  <c:v>745</c:v>
                </c:pt>
                <c:pt idx="3">
                  <c:v>1489</c:v>
                </c:pt>
              </c:numCache>
            </c:numRef>
          </c:xVal>
          <c:yVal>
            <c:numRef>
              <c:f>'Saltelli k=10'!$CM$33:$CM$36</c:f>
              <c:numCache>
                <c:formatCode>General</c:formatCode>
                <c:ptCount val="4"/>
                <c:pt idx="0">
                  <c:v>8.032258576899539E-3</c:v>
                </c:pt>
                <c:pt idx="1">
                  <c:v>4.3680631055940502E-3</c:v>
                </c:pt>
                <c:pt idx="2">
                  <c:v>2.49932794367092E-3</c:v>
                </c:pt>
                <c:pt idx="3">
                  <c:v>1.7034754585060201E-3</c:v>
                </c:pt>
              </c:numCache>
            </c:numRef>
          </c:yVal>
          <c:smooth val="0"/>
          <c:extLst xmlns:c15="http://schemas.microsoft.com/office/drawing/2012/chart">
            <c:ext xmlns:c16="http://schemas.microsoft.com/office/drawing/2014/chart" uri="{C3380CC4-5D6E-409C-BE32-E72D297353CC}">
              <c16:uniqueId val="{00000000-80E0-4B3E-8C12-C949517127D6}"/>
            </c:ext>
          </c:extLst>
        </c:ser>
        <c:ser>
          <c:idx val="0"/>
          <c:order val="1"/>
          <c:tx>
            <c:v>'Full' Sobol radial</c:v>
          </c:tx>
          <c:spPr>
            <a:ln w="22225" cap="rnd">
              <a:solidFill>
                <a:schemeClr val="accent2"/>
              </a:solidFill>
              <a:round/>
            </a:ln>
            <a:effectLst/>
          </c:spPr>
          <c:marker>
            <c:symbol val="none"/>
          </c:marker>
          <c:xVal>
            <c:numRef>
              <c:f>'Saltelli k=10'!$CE$5:$CE$8</c:f>
              <c:numCache>
                <c:formatCode>General</c:formatCode>
                <c:ptCount val="4"/>
                <c:pt idx="0">
                  <c:v>186</c:v>
                </c:pt>
                <c:pt idx="1">
                  <c:v>372</c:v>
                </c:pt>
                <c:pt idx="2">
                  <c:v>745</c:v>
                </c:pt>
                <c:pt idx="3">
                  <c:v>1489</c:v>
                </c:pt>
              </c:numCache>
            </c:numRef>
          </c:xVal>
          <c:yVal>
            <c:numRef>
              <c:f>'Saltelli k=10'!$CG$5:$CG$8</c:f>
              <c:numCache>
                <c:formatCode>General</c:formatCode>
                <c:ptCount val="4"/>
                <c:pt idx="0">
                  <c:v>6.7780267594055007E-3</c:v>
                </c:pt>
                <c:pt idx="1">
                  <c:v>4.1258093260018005E-3</c:v>
                </c:pt>
                <c:pt idx="2">
                  <c:v>2.86796613518512E-3</c:v>
                </c:pt>
                <c:pt idx="3">
                  <c:v>2.0637458981794502E-3</c:v>
                </c:pt>
              </c:numCache>
            </c:numRef>
          </c:yVal>
          <c:smooth val="0"/>
          <c:extLst>
            <c:ext xmlns:c16="http://schemas.microsoft.com/office/drawing/2014/chart" uri="{C3380CC4-5D6E-409C-BE32-E72D297353CC}">
              <c16:uniqueId val="{00000002-80E0-4B3E-8C12-C949517127D6}"/>
            </c:ext>
          </c:extLst>
        </c:ser>
        <c:ser>
          <c:idx val="4"/>
          <c:order val="2"/>
          <c:tx>
            <c:v>'Full' Rd radial</c:v>
          </c:tx>
          <c:spPr>
            <a:ln w="22225" cap="rnd">
              <a:solidFill>
                <a:srgbClr val="7030A0"/>
              </a:solidFill>
              <a:round/>
            </a:ln>
            <a:effectLst/>
          </c:spPr>
          <c:marker>
            <c:symbol val="none"/>
          </c:marker>
          <c:xVal>
            <c:numRef>
              <c:f>'Saltelli k=10'!$CE$26:$CE$29</c:f>
              <c:numCache>
                <c:formatCode>General</c:formatCode>
                <c:ptCount val="4"/>
                <c:pt idx="0">
                  <c:v>186</c:v>
                </c:pt>
                <c:pt idx="1">
                  <c:v>372</c:v>
                </c:pt>
                <c:pt idx="2">
                  <c:v>745</c:v>
                </c:pt>
                <c:pt idx="3">
                  <c:v>1489</c:v>
                </c:pt>
              </c:numCache>
            </c:numRef>
          </c:xVal>
          <c:yVal>
            <c:numRef>
              <c:f>'Saltelli k=10'!$CG$26:$CG$29</c:f>
              <c:numCache>
                <c:formatCode>General</c:formatCode>
                <c:ptCount val="4"/>
                <c:pt idx="0">
                  <c:v>1.2091000287979301E-2</c:v>
                </c:pt>
                <c:pt idx="1">
                  <c:v>6.5286214952614899E-3</c:v>
                </c:pt>
                <c:pt idx="2">
                  <c:v>4.4254203812122998E-3</c:v>
                </c:pt>
                <c:pt idx="3">
                  <c:v>2.8671691256152098E-3</c:v>
                </c:pt>
              </c:numCache>
            </c:numRef>
          </c:yVal>
          <c:smooth val="0"/>
          <c:extLst>
            <c:ext xmlns:c16="http://schemas.microsoft.com/office/drawing/2014/chart" uri="{C3380CC4-5D6E-409C-BE32-E72D297353CC}">
              <c16:uniqueId val="{00000004-80E0-4B3E-8C12-C949517127D6}"/>
            </c:ext>
          </c:extLst>
        </c:ser>
        <c:ser>
          <c:idx val="2"/>
          <c:order val="3"/>
          <c:tx>
            <c:v>Saltelli winding</c:v>
          </c:tx>
          <c:spPr>
            <a:ln w="22225" cap="rnd">
              <a:solidFill>
                <a:schemeClr val="tx1"/>
              </a:solidFill>
              <a:prstDash val="dash"/>
              <a:round/>
            </a:ln>
            <a:effectLst/>
          </c:spPr>
          <c:marker>
            <c:symbol val="none"/>
          </c:marker>
          <c:xVal>
            <c:numRef>
              <c:f>'Saltelli k=10'!$CJ$26:$CJ$29</c:f>
              <c:numCache>
                <c:formatCode>General</c:formatCode>
                <c:ptCount val="4"/>
                <c:pt idx="0">
                  <c:v>186</c:v>
                </c:pt>
                <c:pt idx="1">
                  <c:v>372</c:v>
                </c:pt>
                <c:pt idx="2">
                  <c:v>745</c:v>
                </c:pt>
                <c:pt idx="3">
                  <c:v>1489</c:v>
                </c:pt>
              </c:numCache>
            </c:numRef>
          </c:xVal>
          <c:yVal>
            <c:numRef>
              <c:f>'Saltelli k=10'!$CM$26:$CM$29</c:f>
              <c:numCache>
                <c:formatCode>General</c:formatCode>
                <c:ptCount val="4"/>
                <c:pt idx="0">
                  <c:v>8.2216835197548108E-3</c:v>
                </c:pt>
                <c:pt idx="1">
                  <c:v>5.0059997100192098E-3</c:v>
                </c:pt>
                <c:pt idx="2">
                  <c:v>3.8049515429365204E-3</c:v>
                </c:pt>
                <c:pt idx="3">
                  <c:v>2.9734767379174199E-3</c:v>
                </c:pt>
              </c:numCache>
            </c:numRef>
          </c:yVal>
          <c:smooth val="0"/>
          <c:extLst xmlns:c15="http://schemas.microsoft.com/office/drawing/2012/chart">
            <c:ext xmlns:c16="http://schemas.microsoft.com/office/drawing/2014/chart" uri="{C3380CC4-5D6E-409C-BE32-E72D297353CC}">
              <c16:uniqueId val="{00000001-80E0-4B3E-8C12-C949517127D6}"/>
            </c:ext>
          </c:extLst>
        </c:ser>
        <c:ser>
          <c:idx val="1"/>
          <c:order val="4"/>
          <c:tx>
            <c:v>'Full' Sobol winding</c:v>
          </c:tx>
          <c:spPr>
            <a:ln w="22225" cap="rnd">
              <a:solidFill>
                <a:schemeClr val="accent2"/>
              </a:solidFill>
              <a:prstDash val="dash"/>
              <a:round/>
            </a:ln>
            <a:effectLst/>
          </c:spPr>
          <c:marker>
            <c:symbol val="none"/>
          </c:marker>
          <c:xVal>
            <c:numRef>
              <c:f>'Saltelli k=10'!$CE$14:$CE$17</c:f>
              <c:numCache>
                <c:formatCode>General</c:formatCode>
                <c:ptCount val="4"/>
                <c:pt idx="0">
                  <c:v>186</c:v>
                </c:pt>
                <c:pt idx="1">
                  <c:v>372</c:v>
                </c:pt>
                <c:pt idx="2">
                  <c:v>745</c:v>
                </c:pt>
                <c:pt idx="3">
                  <c:v>1489</c:v>
                </c:pt>
              </c:numCache>
            </c:numRef>
          </c:xVal>
          <c:yVal>
            <c:numRef>
              <c:f>'Saltelli k=10'!$CG$14:$CG$17</c:f>
              <c:numCache>
                <c:formatCode>General</c:formatCode>
                <c:ptCount val="4"/>
                <c:pt idx="0">
                  <c:v>7.55397200921098E-3</c:v>
                </c:pt>
                <c:pt idx="1">
                  <c:v>4.6393538888643802E-3</c:v>
                </c:pt>
                <c:pt idx="2">
                  <c:v>2.9366414302065902E-3</c:v>
                </c:pt>
                <c:pt idx="3">
                  <c:v>1.7912429928826398E-3</c:v>
                </c:pt>
              </c:numCache>
            </c:numRef>
          </c:yVal>
          <c:smooth val="0"/>
          <c:extLst>
            <c:ext xmlns:c16="http://schemas.microsoft.com/office/drawing/2014/chart" uri="{C3380CC4-5D6E-409C-BE32-E72D297353CC}">
              <c16:uniqueId val="{00000003-80E0-4B3E-8C12-C949517127D6}"/>
            </c:ext>
          </c:extLst>
        </c:ser>
        <c:ser>
          <c:idx val="5"/>
          <c:order val="5"/>
          <c:tx>
            <c:v>'Full' Rd winding</c:v>
          </c:tx>
          <c:spPr>
            <a:ln w="22225" cap="rnd">
              <a:solidFill>
                <a:srgbClr val="7030A0"/>
              </a:solidFill>
              <a:prstDash val="dash"/>
              <a:round/>
            </a:ln>
            <a:effectLst/>
          </c:spPr>
          <c:marker>
            <c:symbol val="none"/>
          </c:marker>
          <c:xVal>
            <c:numRef>
              <c:f>'Saltelli k=10'!$CE$34:$CE$37</c:f>
              <c:numCache>
                <c:formatCode>General</c:formatCode>
                <c:ptCount val="4"/>
                <c:pt idx="0">
                  <c:v>186</c:v>
                </c:pt>
                <c:pt idx="1">
                  <c:v>372</c:v>
                </c:pt>
                <c:pt idx="2">
                  <c:v>745</c:v>
                </c:pt>
                <c:pt idx="3">
                  <c:v>1489</c:v>
                </c:pt>
              </c:numCache>
            </c:numRef>
          </c:xVal>
          <c:yVal>
            <c:numRef>
              <c:f>'Saltelli k=10'!$CG$34:$CG$37</c:f>
              <c:numCache>
                <c:formatCode>General</c:formatCode>
                <c:ptCount val="4"/>
                <c:pt idx="0">
                  <c:v>1.23667835599756E-2</c:v>
                </c:pt>
                <c:pt idx="1">
                  <c:v>6.0524932804252802E-3</c:v>
                </c:pt>
                <c:pt idx="2">
                  <c:v>4.0468524768462596E-3</c:v>
                </c:pt>
                <c:pt idx="3">
                  <c:v>2.55113690647462E-3</c:v>
                </c:pt>
              </c:numCache>
            </c:numRef>
          </c:yVal>
          <c:smooth val="0"/>
          <c:extLst>
            <c:ext xmlns:c16="http://schemas.microsoft.com/office/drawing/2014/chart" uri="{C3380CC4-5D6E-409C-BE32-E72D297353CC}">
              <c16:uniqueId val="{00000005-80E0-4B3E-8C12-C949517127D6}"/>
            </c:ext>
          </c:extLst>
        </c:ser>
        <c:dLbls>
          <c:showLegendKey val="0"/>
          <c:showVal val="0"/>
          <c:showCatName val="0"/>
          <c:showSerName val="0"/>
          <c:showPercent val="0"/>
          <c:showBubbleSize val="0"/>
        </c:dLbls>
        <c:axId val="959773199"/>
        <c:axId val="662435967"/>
        <c:extLst>
          <c:ext xmlns:c15="http://schemas.microsoft.com/office/drawing/2012/chart" uri="{02D57815-91ED-43cb-92C2-25804820EDAC}">
            <c15:filteredScatterSeries>
              <c15:ser>
                <c:idx val="6"/>
                <c:order val="6"/>
                <c:tx>
                  <c:v>Partial Sobol radial</c:v>
                </c:tx>
                <c:spPr>
                  <a:ln w="28575" cap="rnd">
                    <a:solidFill>
                      <a:schemeClr val="accent1">
                        <a:lumMod val="60000"/>
                      </a:schemeClr>
                    </a:solidFill>
                    <a:round/>
                  </a:ln>
                  <a:effectLst/>
                </c:spPr>
                <c:marker>
                  <c:symbol val="none"/>
                </c:marker>
                <c:xVal>
                  <c:numRef>
                    <c:extLst>
                      <c:ext uri="{02D57815-91ED-43cb-92C2-25804820EDAC}">
                        <c15:formulaRef>
                          <c15:sqref>'Saltelli k=10'!$CM$5:$CM$8</c15:sqref>
                        </c15:formulaRef>
                      </c:ext>
                    </c:extLst>
                    <c:numCache>
                      <c:formatCode>General</c:formatCode>
                      <c:ptCount val="4"/>
                      <c:pt idx="0">
                        <c:v>186</c:v>
                      </c:pt>
                      <c:pt idx="1">
                        <c:v>372</c:v>
                      </c:pt>
                      <c:pt idx="2">
                        <c:v>745</c:v>
                      </c:pt>
                      <c:pt idx="3">
                        <c:v>1489</c:v>
                      </c:pt>
                    </c:numCache>
                  </c:numRef>
                </c:xVal>
                <c:yVal>
                  <c:numRef>
                    <c:extLst>
                      <c:ext uri="{02D57815-91ED-43cb-92C2-25804820EDAC}">
                        <c15:formulaRef>
                          <c15:sqref>'Saltelli k=10'!$CO$5:$CO$8</c15:sqref>
                        </c15:formulaRef>
                      </c:ext>
                    </c:extLst>
                    <c:numCache>
                      <c:formatCode>General</c:formatCode>
                      <c:ptCount val="4"/>
                      <c:pt idx="0">
                        <c:v>8.3597534773814292E-2</c:v>
                      </c:pt>
                      <c:pt idx="1">
                        <c:v>8.3594063240335706E-2</c:v>
                      </c:pt>
                      <c:pt idx="2">
                        <c:v>8.3744899593208799E-2</c:v>
                      </c:pt>
                      <c:pt idx="3">
                        <c:v>8.3820240219306494E-2</c:v>
                      </c:pt>
                    </c:numCache>
                  </c:numRef>
                </c:yVal>
                <c:smooth val="0"/>
                <c:extLst>
                  <c:ext xmlns:c16="http://schemas.microsoft.com/office/drawing/2014/chart" uri="{C3380CC4-5D6E-409C-BE32-E72D297353CC}">
                    <c16:uniqueId val="{00000006-80E0-4B3E-8C12-C949517127D6}"/>
                  </c:ext>
                </c:extLst>
              </c15:ser>
            </c15:filteredScatterSeries>
          </c:ext>
        </c:extLst>
      </c:scatterChart>
      <c:valAx>
        <c:axId val="959773199"/>
        <c:scaling>
          <c:orientation val="minMax"/>
          <c:max val="1500"/>
          <c:min val="180"/>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Number of trajectories</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662435967"/>
        <c:crosses val="autoZero"/>
        <c:crossBetween val="midCat"/>
      </c:valAx>
      <c:valAx>
        <c:axId val="66243596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MAE </a:t>
                </a: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959773199"/>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894907407407407"/>
          <c:y val="2.3940849673202615E-2"/>
          <c:w val="0.8492026198179744"/>
          <c:h val="0.76517450980392154"/>
        </c:manualLayout>
      </c:layout>
      <c:scatterChart>
        <c:scatterStyle val="lineMarker"/>
        <c:varyColors val="0"/>
        <c:ser>
          <c:idx val="4"/>
          <c:order val="0"/>
          <c:tx>
            <c:v>Saltelli radial</c:v>
          </c:tx>
          <c:spPr>
            <a:ln w="22225" cap="rnd">
              <a:solidFill>
                <a:schemeClr val="tx1"/>
              </a:solidFill>
              <a:round/>
            </a:ln>
            <a:effectLst/>
          </c:spPr>
          <c:marker>
            <c:symbol val="none"/>
          </c:marker>
          <c:xVal>
            <c:numRef>
              <c:f>'Saltelli k=10'!$A$84:$A$87</c:f>
              <c:numCache>
                <c:formatCode>General</c:formatCode>
                <c:ptCount val="4"/>
                <c:pt idx="0">
                  <c:v>186</c:v>
                </c:pt>
                <c:pt idx="1">
                  <c:v>372</c:v>
                </c:pt>
                <c:pt idx="2">
                  <c:v>745</c:v>
                </c:pt>
                <c:pt idx="3">
                  <c:v>1489</c:v>
                </c:pt>
              </c:numCache>
            </c:numRef>
          </c:xVal>
          <c:yVal>
            <c:numRef>
              <c:f>'Saltelli k=10'!$C$127:$C$130</c:f>
              <c:numCache>
                <c:formatCode>General</c:formatCode>
                <c:ptCount val="4"/>
                <c:pt idx="0">
                  <c:v>0.21751592356687799</c:v>
                </c:pt>
                <c:pt idx="1">
                  <c:v>0.153025477707006</c:v>
                </c:pt>
                <c:pt idx="2">
                  <c:v>0.122770700636942</c:v>
                </c:pt>
                <c:pt idx="3">
                  <c:v>8.9331210191082797E-2</c:v>
                </c:pt>
              </c:numCache>
            </c:numRef>
          </c:yVal>
          <c:smooth val="0"/>
          <c:extLst>
            <c:ext xmlns:c16="http://schemas.microsoft.com/office/drawing/2014/chart" uri="{C3380CC4-5D6E-409C-BE32-E72D297353CC}">
              <c16:uniqueId val="{00000005-868E-4B9F-9BA0-30993FA66FB2}"/>
            </c:ext>
          </c:extLst>
        </c:ser>
        <c:ser>
          <c:idx val="0"/>
          <c:order val="1"/>
          <c:tx>
            <c:v>'Full' Sobol radial</c:v>
          </c:tx>
          <c:spPr>
            <a:ln w="22225" cap="rnd">
              <a:solidFill>
                <a:schemeClr val="accent2"/>
              </a:solidFill>
              <a:round/>
            </a:ln>
            <a:effectLst/>
          </c:spPr>
          <c:marker>
            <c:symbol val="none"/>
          </c:marker>
          <c:errBars>
            <c:errDir val="y"/>
            <c:errBarType val="both"/>
            <c:errValType val="cust"/>
            <c:noEndCap val="0"/>
            <c:plus>
              <c:numRef>
                <c:f>'Saltelli k=10'!$H$84:$H$87</c:f>
                <c:numCache>
                  <c:formatCode>General</c:formatCode>
                  <c:ptCount val="4"/>
                  <c:pt idx="0">
                    <c:v>1.5838999219714395E-2</c:v>
                  </c:pt>
                  <c:pt idx="1">
                    <c:v>9.5329560567147583E-3</c:v>
                  </c:pt>
                  <c:pt idx="2">
                    <c:v>6.7043882366414845E-3</c:v>
                  </c:pt>
                  <c:pt idx="3">
                    <c:v>4.4772391404783512E-3</c:v>
                  </c:pt>
                </c:numCache>
              </c:numRef>
            </c:plus>
            <c:minus>
              <c:numRef>
                <c:f>'Saltelli k=10'!$H$84:$H$87</c:f>
                <c:numCache>
                  <c:formatCode>General</c:formatCode>
                  <c:ptCount val="4"/>
                  <c:pt idx="0">
                    <c:v>1.5838999219714395E-2</c:v>
                  </c:pt>
                  <c:pt idx="1">
                    <c:v>9.5329560567147583E-3</c:v>
                  </c:pt>
                  <c:pt idx="2">
                    <c:v>6.7043882366414845E-3</c:v>
                  </c:pt>
                  <c:pt idx="3">
                    <c:v>4.4772391404783512E-3</c:v>
                  </c:pt>
                </c:numCache>
              </c:numRef>
            </c:minus>
            <c:spPr>
              <a:noFill/>
              <a:ln w="12700" cap="flat" cmpd="sng" algn="ctr">
                <a:solidFill>
                  <a:schemeClr val="accent2"/>
                </a:solidFill>
                <a:round/>
              </a:ln>
              <a:effectLst/>
            </c:spPr>
          </c:errBars>
          <c:errBars>
            <c:errDir val="x"/>
            <c:errBarType val="both"/>
            <c:errValType val="fixedVal"/>
            <c:noEndCap val="1"/>
            <c:val val="1"/>
            <c:spPr>
              <a:noFill/>
              <a:ln w="9525" cap="flat" cmpd="sng" algn="ctr">
                <a:solidFill>
                  <a:schemeClr val="tx1">
                    <a:lumMod val="65000"/>
                    <a:lumOff val="35000"/>
                  </a:schemeClr>
                </a:solidFill>
                <a:round/>
              </a:ln>
              <a:effectLst/>
            </c:spPr>
          </c:errBars>
          <c:xVal>
            <c:numRef>
              <c:f>'Saltelli k=10'!$A$84:$A$87</c:f>
              <c:numCache>
                <c:formatCode>General</c:formatCode>
                <c:ptCount val="4"/>
                <c:pt idx="0">
                  <c:v>186</c:v>
                </c:pt>
                <c:pt idx="1">
                  <c:v>372</c:v>
                </c:pt>
                <c:pt idx="2">
                  <c:v>745</c:v>
                </c:pt>
                <c:pt idx="3">
                  <c:v>1489</c:v>
                </c:pt>
              </c:numCache>
            </c:numRef>
          </c:xVal>
          <c:yVal>
            <c:numRef>
              <c:f>'Saltelli k=10'!$G$84:$G$87</c:f>
              <c:numCache>
                <c:formatCode>General</c:formatCode>
                <c:ptCount val="4"/>
                <c:pt idx="0">
                  <c:v>0.17730365649001203</c:v>
                </c:pt>
                <c:pt idx="1">
                  <c:v>0.1425425091774418</c:v>
                </c:pt>
                <c:pt idx="2">
                  <c:v>0.10192741590089668</c:v>
                </c:pt>
                <c:pt idx="3">
                  <c:v>7.8181415557165262E-2</c:v>
                </c:pt>
              </c:numCache>
            </c:numRef>
          </c:yVal>
          <c:smooth val="0"/>
          <c:extLst>
            <c:ext xmlns:c16="http://schemas.microsoft.com/office/drawing/2014/chart" uri="{C3380CC4-5D6E-409C-BE32-E72D297353CC}">
              <c16:uniqueId val="{00000001-868E-4B9F-9BA0-30993FA66FB2}"/>
            </c:ext>
          </c:extLst>
        </c:ser>
        <c:ser>
          <c:idx val="2"/>
          <c:order val="2"/>
          <c:tx>
            <c:v>'Full' Rd radial</c:v>
          </c:tx>
          <c:spPr>
            <a:ln w="22225" cap="rnd">
              <a:solidFill>
                <a:srgbClr val="7030A0"/>
              </a:solidFill>
              <a:round/>
            </a:ln>
            <a:effectLst/>
          </c:spPr>
          <c:marker>
            <c:symbol val="none"/>
          </c:marker>
          <c:errBars>
            <c:errDir val="y"/>
            <c:errBarType val="both"/>
            <c:errValType val="cust"/>
            <c:noEndCap val="0"/>
            <c:plus>
              <c:numRef>
                <c:f>'Saltelli k=10'!$H$98:$H$101</c:f>
                <c:numCache>
                  <c:formatCode>General</c:formatCode>
                  <c:ptCount val="4"/>
                  <c:pt idx="0">
                    <c:v>3.1814981377195434E-2</c:v>
                  </c:pt>
                  <c:pt idx="1">
                    <c:v>1.2151328408110248E-2</c:v>
                  </c:pt>
                  <c:pt idx="2">
                    <c:v>1.6221874870289834E-2</c:v>
                  </c:pt>
                  <c:pt idx="3">
                    <c:v>4.2891207186866393E-3</c:v>
                  </c:pt>
                </c:numCache>
              </c:numRef>
            </c:plus>
            <c:minus>
              <c:numRef>
                <c:f>'Saltelli k=10'!$H$98:$H$101</c:f>
                <c:numCache>
                  <c:formatCode>General</c:formatCode>
                  <c:ptCount val="4"/>
                  <c:pt idx="0">
                    <c:v>3.1814981377195434E-2</c:v>
                  </c:pt>
                  <c:pt idx="1">
                    <c:v>1.2151328408110248E-2</c:v>
                  </c:pt>
                  <c:pt idx="2">
                    <c:v>1.6221874870289834E-2</c:v>
                  </c:pt>
                  <c:pt idx="3">
                    <c:v>4.2891207186866393E-3</c:v>
                  </c:pt>
                </c:numCache>
              </c:numRef>
            </c:minus>
            <c:spPr>
              <a:noFill/>
              <a:ln w="12700" cap="flat" cmpd="sng" algn="ctr">
                <a:solidFill>
                  <a:srgbClr val="7030A0"/>
                </a:solidFill>
                <a:round/>
              </a:ln>
              <a:effectLst/>
            </c:spPr>
          </c:errBars>
          <c:errBars>
            <c:errDir val="x"/>
            <c:errBarType val="both"/>
            <c:errValType val="fixedVal"/>
            <c:noEndCap val="1"/>
            <c:val val="1"/>
            <c:spPr>
              <a:noFill/>
              <a:ln w="9525" cap="flat" cmpd="sng" algn="ctr">
                <a:solidFill>
                  <a:schemeClr val="tx1">
                    <a:lumMod val="65000"/>
                    <a:lumOff val="35000"/>
                  </a:schemeClr>
                </a:solidFill>
                <a:round/>
              </a:ln>
              <a:effectLst/>
            </c:spPr>
          </c:errBars>
          <c:xVal>
            <c:numRef>
              <c:f>'Saltelli k=10'!$A$98:$A$101</c:f>
              <c:numCache>
                <c:formatCode>General</c:formatCode>
                <c:ptCount val="4"/>
                <c:pt idx="0">
                  <c:v>186</c:v>
                </c:pt>
                <c:pt idx="1">
                  <c:v>372</c:v>
                </c:pt>
                <c:pt idx="2">
                  <c:v>745</c:v>
                </c:pt>
                <c:pt idx="3">
                  <c:v>1489</c:v>
                </c:pt>
              </c:numCache>
            </c:numRef>
          </c:xVal>
          <c:yVal>
            <c:numRef>
              <c:f>'Saltelli k=10'!$G$98:$G$101</c:f>
              <c:numCache>
                <c:formatCode>General</c:formatCode>
                <c:ptCount val="4"/>
                <c:pt idx="0">
                  <c:v>0.19073987841352499</c:v>
                </c:pt>
                <c:pt idx="1">
                  <c:v>0.13954101005934999</c:v>
                </c:pt>
                <c:pt idx="2">
                  <c:v>0.10048279111901118</c:v>
                </c:pt>
                <c:pt idx="3">
                  <c:v>7.5487307933998785E-2</c:v>
                </c:pt>
              </c:numCache>
            </c:numRef>
          </c:yVal>
          <c:smooth val="0"/>
          <c:extLst>
            <c:ext xmlns:c16="http://schemas.microsoft.com/office/drawing/2014/chart" uri="{C3380CC4-5D6E-409C-BE32-E72D297353CC}">
              <c16:uniqueId val="{00000003-868E-4B9F-9BA0-30993FA66FB2}"/>
            </c:ext>
          </c:extLst>
        </c:ser>
        <c:ser>
          <c:idx val="13"/>
          <c:order val="3"/>
          <c:tx>
            <c:v>'Partial' Sobol radial</c:v>
          </c:tx>
          <c:spPr>
            <a:ln w="22225" cap="rnd">
              <a:solidFill>
                <a:schemeClr val="accent3"/>
              </a:solidFill>
              <a:round/>
            </a:ln>
            <a:effectLst/>
          </c:spPr>
          <c:marker>
            <c:symbol val="none"/>
          </c:marker>
          <c:errBars>
            <c:errDir val="y"/>
            <c:errBarType val="both"/>
            <c:errValType val="cust"/>
            <c:noEndCap val="0"/>
            <c:plus>
              <c:numRef>
                <c:f>'Saltelli k=10'!$H$112:$H$115</c:f>
                <c:numCache>
                  <c:formatCode>General</c:formatCode>
                  <c:ptCount val="4"/>
                  <c:pt idx="0">
                    <c:v>2.4390339280535436E-2</c:v>
                  </c:pt>
                  <c:pt idx="1">
                    <c:v>2.2381944275471428E-2</c:v>
                  </c:pt>
                  <c:pt idx="2">
                    <c:v>1.7167679276643952E-2</c:v>
                  </c:pt>
                  <c:pt idx="3">
                    <c:v>1.1968479141293622E-2</c:v>
                  </c:pt>
                </c:numCache>
              </c:numRef>
            </c:plus>
            <c:minus>
              <c:numRef>
                <c:f>'Saltelli k=10'!$H$112:$H$115</c:f>
                <c:numCache>
                  <c:formatCode>General</c:formatCode>
                  <c:ptCount val="4"/>
                  <c:pt idx="0">
                    <c:v>2.4390339280535436E-2</c:v>
                  </c:pt>
                  <c:pt idx="1">
                    <c:v>2.2381944275471428E-2</c:v>
                  </c:pt>
                  <c:pt idx="2">
                    <c:v>1.7167679276643952E-2</c:v>
                  </c:pt>
                  <c:pt idx="3">
                    <c:v>1.1968479141293622E-2</c:v>
                  </c:pt>
                </c:numCache>
              </c:numRef>
            </c:minus>
            <c:spPr>
              <a:noFill/>
              <a:ln w="12700" cap="flat" cmpd="sng" algn="ctr">
                <a:solidFill>
                  <a:schemeClr val="accent3"/>
                </a:solidFill>
                <a:round/>
              </a:ln>
              <a:effectLst/>
            </c:spPr>
          </c:errBars>
          <c:errBars>
            <c:errDir val="x"/>
            <c:errBarType val="both"/>
            <c:errValType val="fixedVal"/>
            <c:noEndCap val="1"/>
            <c:val val="1"/>
            <c:spPr>
              <a:noFill/>
              <a:ln w="9525" cap="flat" cmpd="sng" algn="ctr">
                <a:solidFill>
                  <a:schemeClr val="tx1">
                    <a:lumMod val="65000"/>
                    <a:lumOff val="35000"/>
                  </a:schemeClr>
                </a:solidFill>
                <a:round/>
              </a:ln>
              <a:effectLst/>
            </c:spPr>
          </c:errBars>
          <c:xVal>
            <c:numRef>
              <c:f>'Saltelli k=10'!$A$112:$A$115</c:f>
              <c:numCache>
                <c:formatCode>General</c:formatCode>
                <c:ptCount val="4"/>
                <c:pt idx="0">
                  <c:v>186</c:v>
                </c:pt>
                <c:pt idx="1">
                  <c:v>372</c:v>
                </c:pt>
                <c:pt idx="2">
                  <c:v>745</c:v>
                </c:pt>
                <c:pt idx="3">
                  <c:v>1489</c:v>
                </c:pt>
              </c:numCache>
            </c:numRef>
          </c:xVal>
          <c:yVal>
            <c:numRef>
              <c:f>'Saltelli k=10'!$G$112:$G$115</c:f>
              <c:numCache>
                <c:formatCode>General</c:formatCode>
                <c:ptCount val="4"/>
                <c:pt idx="0">
                  <c:v>0.2940590476884154</c:v>
                </c:pt>
                <c:pt idx="1">
                  <c:v>0.23060098546374838</c:v>
                </c:pt>
                <c:pt idx="2">
                  <c:v>0.24483816698920918</c:v>
                </c:pt>
                <c:pt idx="3">
                  <c:v>0.20781642471633202</c:v>
                </c:pt>
              </c:numCache>
            </c:numRef>
          </c:yVal>
          <c:smooth val="0"/>
          <c:extLst>
            <c:ext xmlns:c16="http://schemas.microsoft.com/office/drawing/2014/chart" uri="{C3380CC4-5D6E-409C-BE32-E72D297353CC}">
              <c16:uniqueId val="{00000000-868E-4B9F-9BA0-30993FA66FB2}"/>
            </c:ext>
          </c:extLst>
        </c:ser>
        <c:ser>
          <c:idx val="5"/>
          <c:order val="4"/>
          <c:tx>
            <c:v>Saltelli winding</c:v>
          </c:tx>
          <c:spPr>
            <a:ln w="22225" cap="rnd">
              <a:solidFill>
                <a:schemeClr val="tx1"/>
              </a:solidFill>
              <a:prstDash val="dash"/>
              <a:round/>
            </a:ln>
            <a:effectLst/>
          </c:spPr>
          <c:marker>
            <c:symbol val="none"/>
          </c:marker>
          <c:xVal>
            <c:numRef>
              <c:f>'Saltelli k=10'!$A$84:$A$87</c:f>
              <c:numCache>
                <c:formatCode>General</c:formatCode>
                <c:ptCount val="4"/>
                <c:pt idx="0">
                  <c:v>186</c:v>
                </c:pt>
                <c:pt idx="1">
                  <c:v>372</c:v>
                </c:pt>
                <c:pt idx="2">
                  <c:v>745</c:v>
                </c:pt>
                <c:pt idx="3">
                  <c:v>1489</c:v>
                </c:pt>
              </c:numCache>
            </c:numRef>
          </c:xVal>
          <c:yVal>
            <c:numRef>
              <c:f>'Saltelli k=10'!$C$120:$C$123</c:f>
              <c:numCache>
                <c:formatCode>General</c:formatCode>
                <c:ptCount val="4"/>
                <c:pt idx="0">
                  <c:v>0.29315286624203801</c:v>
                </c:pt>
                <c:pt idx="1">
                  <c:v>0.22961783439490402</c:v>
                </c:pt>
                <c:pt idx="2">
                  <c:v>0.15461783439490401</c:v>
                </c:pt>
                <c:pt idx="3">
                  <c:v>0.115605095541401</c:v>
                </c:pt>
              </c:numCache>
            </c:numRef>
          </c:yVal>
          <c:smooth val="0"/>
          <c:extLst>
            <c:ext xmlns:c16="http://schemas.microsoft.com/office/drawing/2014/chart" uri="{C3380CC4-5D6E-409C-BE32-E72D297353CC}">
              <c16:uniqueId val="{00000006-868E-4B9F-9BA0-30993FA66FB2}"/>
            </c:ext>
          </c:extLst>
        </c:ser>
        <c:ser>
          <c:idx val="1"/>
          <c:order val="5"/>
          <c:tx>
            <c:v>'Full' Sobol winding</c:v>
          </c:tx>
          <c:spPr>
            <a:ln w="22225" cap="rnd">
              <a:solidFill>
                <a:schemeClr val="accent2"/>
              </a:solidFill>
              <a:prstDash val="dash"/>
              <a:round/>
            </a:ln>
            <a:effectLst/>
          </c:spPr>
          <c:marker>
            <c:symbol val="none"/>
          </c:marker>
          <c:errBars>
            <c:errDir val="y"/>
            <c:errBarType val="both"/>
            <c:errValType val="cust"/>
            <c:noEndCap val="0"/>
            <c:plus>
              <c:numRef>
                <c:f>'Saltelli k=10'!$H$91:$H$94</c:f>
                <c:numCache>
                  <c:formatCode>General</c:formatCode>
                  <c:ptCount val="4"/>
                  <c:pt idx="0">
                    <c:v>2.7046447308756473E-2</c:v>
                  </c:pt>
                  <c:pt idx="1">
                    <c:v>3.8841661911453662E-2</c:v>
                  </c:pt>
                  <c:pt idx="2">
                    <c:v>6.2809489448272153E-3</c:v>
                  </c:pt>
                  <c:pt idx="3">
                    <c:v>1.259724873234219E-2</c:v>
                  </c:pt>
                </c:numCache>
              </c:numRef>
            </c:plus>
            <c:minus>
              <c:numRef>
                <c:f>'Saltelli k=10'!$H$91:$H$94</c:f>
                <c:numCache>
                  <c:formatCode>General</c:formatCode>
                  <c:ptCount val="4"/>
                  <c:pt idx="0">
                    <c:v>2.7046447308756473E-2</c:v>
                  </c:pt>
                  <c:pt idx="1">
                    <c:v>3.8841661911453662E-2</c:v>
                  </c:pt>
                  <c:pt idx="2">
                    <c:v>6.2809489448272153E-3</c:v>
                  </c:pt>
                  <c:pt idx="3">
                    <c:v>1.259724873234219E-2</c:v>
                  </c:pt>
                </c:numCache>
              </c:numRef>
            </c:minus>
            <c:spPr>
              <a:noFill/>
              <a:ln w="12700" cap="flat" cmpd="sng" algn="ctr">
                <a:solidFill>
                  <a:schemeClr val="accent2"/>
                </a:solidFill>
                <a:round/>
              </a:ln>
              <a:effectLst/>
            </c:spPr>
          </c:errBars>
          <c:errBars>
            <c:errDir val="x"/>
            <c:errBarType val="both"/>
            <c:errValType val="fixedVal"/>
            <c:noEndCap val="1"/>
            <c:val val="1"/>
            <c:spPr>
              <a:noFill/>
              <a:ln w="9525" cap="flat" cmpd="sng" algn="ctr">
                <a:solidFill>
                  <a:schemeClr val="tx1">
                    <a:lumMod val="65000"/>
                    <a:lumOff val="35000"/>
                  </a:schemeClr>
                </a:solidFill>
                <a:round/>
              </a:ln>
              <a:effectLst/>
            </c:spPr>
          </c:errBars>
          <c:xVal>
            <c:numRef>
              <c:f>'Saltelli k=10'!$A$91:$A$94</c:f>
              <c:numCache>
                <c:formatCode>General</c:formatCode>
                <c:ptCount val="4"/>
                <c:pt idx="0">
                  <c:v>186</c:v>
                </c:pt>
                <c:pt idx="1">
                  <c:v>372</c:v>
                </c:pt>
                <c:pt idx="2">
                  <c:v>745</c:v>
                </c:pt>
                <c:pt idx="3">
                  <c:v>1489</c:v>
                </c:pt>
              </c:numCache>
            </c:numRef>
          </c:xVal>
          <c:yVal>
            <c:numRef>
              <c:f>'Saltelli k=10'!$G$91:$G$94</c:f>
              <c:numCache>
                <c:formatCode>General</c:formatCode>
                <c:ptCount val="4"/>
                <c:pt idx="0">
                  <c:v>0.26696565231358005</c:v>
                </c:pt>
                <c:pt idx="1">
                  <c:v>0.19534716909985977</c:v>
                </c:pt>
                <c:pt idx="2">
                  <c:v>0.14494763739457642</c:v>
                </c:pt>
                <c:pt idx="3">
                  <c:v>0.12204821420149541</c:v>
                </c:pt>
              </c:numCache>
            </c:numRef>
          </c:yVal>
          <c:smooth val="0"/>
          <c:extLst>
            <c:ext xmlns:c16="http://schemas.microsoft.com/office/drawing/2014/chart" uri="{C3380CC4-5D6E-409C-BE32-E72D297353CC}">
              <c16:uniqueId val="{00000002-868E-4B9F-9BA0-30993FA66FB2}"/>
            </c:ext>
          </c:extLst>
        </c:ser>
        <c:ser>
          <c:idx val="3"/>
          <c:order val="6"/>
          <c:tx>
            <c:v>'Full' Rd winding</c:v>
          </c:tx>
          <c:spPr>
            <a:ln w="22225" cap="rnd">
              <a:solidFill>
                <a:srgbClr val="7030A0"/>
              </a:solidFill>
              <a:prstDash val="dash"/>
              <a:round/>
            </a:ln>
            <a:effectLst/>
          </c:spPr>
          <c:marker>
            <c:symbol val="none"/>
          </c:marker>
          <c:errBars>
            <c:errDir val="y"/>
            <c:errBarType val="both"/>
            <c:errValType val="cust"/>
            <c:noEndCap val="0"/>
            <c:plus>
              <c:numRef>
                <c:f>'Saltelli k=10'!$H$105:$H$108</c:f>
                <c:numCache>
                  <c:formatCode>General</c:formatCode>
                  <c:ptCount val="4"/>
                  <c:pt idx="0">
                    <c:v>4.2129356552015551E-2</c:v>
                  </c:pt>
                  <c:pt idx="1">
                    <c:v>2.2788581832074925E-2</c:v>
                  </c:pt>
                  <c:pt idx="2">
                    <c:v>1.8945238306344387E-2</c:v>
                  </c:pt>
                  <c:pt idx="3">
                    <c:v>1.4659573575970626E-2</c:v>
                  </c:pt>
                </c:numCache>
              </c:numRef>
            </c:plus>
            <c:minus>
              <c:numRef>
                <c:f>'Saltelli k=10'!$H$105:$H$108</c:f>
                <c:numCache>
                  <c:formatCode>General</c:formatCode>
                  <c:ptCount val="4"/>
                  <c:pt idx="0">
                    <c:v>4.2129356552015551E-2</c:v>
                  </c:pt>
                  <c:pt idx="1">
                    <c:v>2.2788581832074925E-2</c:v>
                  </c:pt>
                  <c:pt idx="2">
                    <c:v>1.8945238306344387E-2</c:v>
                  </c:pt>
                  <c:pt idx="3">
                    <c:v>1.4659573575970626E-2</c:v>
                  </c:pt>
                </c:numCache>
              </c:numRef>
            </c:minus>
            <c:spPr>
              <a:noFill/>
              <a:ln w="12700" cap="flat" cmpd="sng" algn="ctr">
                <a:solidFill>
                  <a:srgbClr val="7030A0"/>
                </a:solidFill>
                <a:round/>
              </a:ln>
              <a:effectLst/>
            </c:spPr>
          </c:errBars>
          <c:errBars>
            <c:errDir val="x"/>
            <c:errBarType val="both"/>
            <c:errValType val="fixedVal"/>
            <c:noEndCap val="1"/>
            <c:val val="1"/>
            <c:spPr>
              <a:noFill/>
              <a:ln w="9525" cap="flat" cmpd="sng" algn="ctr">
                <a:solidFill>
                  <a:schemeClr val="tx1">
                    <a:lumMod val="65000"/>
                    <a:lumOff val="35000"/>
                  </a:schemeClr>
                </a:solidFill>
                <a:round/>
              </a:ln>
              <a:effectLst/>
            </c:spPr>
          </c:errBars>
          <c:xVal>
            <c:numRef>
              <c:f>'Saltelli k=10'!$A$105:$A$108</c:f>
              <c:numCache>
                <c:formatCode>General</c:formatCode>
                <c:ptCount val="4"/>
                <c:pt idx="0">
                  <c:v>186</c:v>
                </c:pt>
                <c:pt idx="1">
                  <c:v>372</c:v>
                </c:pt>
                <c:pt idx="2">
                  <c:v>745</c:v>
                </c:pt>
                <c:pt idx="3">
                  <c:v>1489</c:v>
                </c:pt>
              </c:numCache>
            </c:numRef>
          </c:xVal>
          <c:yVal>
            <c:numRef>
              <c:f>'Saltelli k=10'!$G$105:$G$108</c:f>
              <c:numCache>
                <c:formatCode>General</c:formatCode>
                <c:ptCount val="4"/>
                <c:pt idx="0">
                  <c:v>0.26116105142377177</c:v>
                </c:pt>
                <c:pt idx="1">
                  <c:v>0.20124766059457602</c:v>
                </c:pt>
                <c:pt idx="2">
                  <c:v>0.16202405773561102</c:v>
                </c:pt>
                <c:pt idx="3">
                  <c:v>0.1150445394353616</c:v>
                </c:pt>
              </c:numCache>
            </c:numRef>
          </c:yVal>
          <c:smooth val="0"/>
          <c:extLst>
            <c:ext xmlns:c16="http://schemas.microsoft.com/office/drawing/2014/chart" uri="{C3380CC4-5D6E-409C-BE32-E72D297353CC}">
              <c16:uniqueId val="{00000004-868E-4B9F-9BA0-30993FA66FB2}"/>
            </c:ext>
          </c:extLst>
        </c:ser>
        <c:dLbls>
          <c:showLegendKey val="0"/>
          <c:showVal val="0"/>
          <c:showCatName val="0"/>
          <c:showSerName val="0"/>
          <c:showPercent val="0"/>
          <c:showBubbleSize val="0"/>
        </c:dLbls>
        <c:axId val="959773199"/>
        <c:axId val="662435967"/>
        <c:extLst/>
      </c:scatterChart>
      <c:valAx>
        <c:axId val="959773199"/>
        <c:scaling>
          <c:orientation val="minMax"/>
          <c:max val="1500"/>
          <c:min val="180"/>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Number of trajectories</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662435967"/>
        <c:crosses val="autoZero"/>
        <c:crossBetween val="midCat"/>
      </c:valAx>
      <c:valAx>
        <c:axId val="662435967"/>
        <c:scaling>
          <c:orientation val="minMax"/>
          <c:min val="5.000000000000001E-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MAE</a:t>
                </a: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959773199"/>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1"/>
          <c:order val="1"/>
          <c:tx>
            <c:v>h=5</c:v>
          </c:tx>
          <c:spPr>
            <a:ln w="19050" cap="rnd">
              <a:solidFill>
                <a:schemeClr val="accent2">
                  <a:lumMod val="60000"/>
                  <a:lumOff val="40000"/>
                </a:schemeClr>
              </a:solidFill>
              <a:round/>
            </a:ln>
            <a:effectLst/>
          </c:spPr>
          <c:marker>
            <c:symbol val="none"/>
          </c:marker>
          <c:cat>
            <c:numRef>
              <c:f>'Sensitivity example plot k=50'!$B$2:$B$51</c:f>
              <c:numCache>
                <c:formatCode>General</c:formatCode>
                <c:ptCount val="50"/>
                <c:pt idx="0">
                  <c:v>50</c:v>
                </c:pt>
                <c:pt idx="1">
                  <c:v>49</c:v>
                </c:pt>
                <c:pt idx="2">
                  <c:v>48</c:v>
                </c:pt>
                <c:pt idx="3">
                  <c:v>40</c:v>
                </c:pt>
                <c:pt idx="4">
                  <c:v>39</c:v>
                </c:pt>
                <c:pt idx="5">
                  <c:v>30</c:v>
                </c:pt>
                <c:pt idx="6">
                  <c:v>47</c:v>
                </c:pt>
                <c:pt idx="7">
                  <c:v>46</c:v>
                </c:pt>
                <c:pt idx="8">
                  <c:v>38</c:v>
                </c:pt>
                <c:pt idx="9">
                  <c:v>29</c:v>
                </c:pt>
                <c:pt idx="10">
                  <c:v>37</c:v>
                </c:pt>
                <c:pt idx="11">
                  <c:v>28</c:v>
                </c:pt>
                <c:pt idx="12">
                  <c:v>44</c:v>
                </c:pt>
                <c:pt idx="13">
                  <c:v>36</c:v>
                </c:pt>
                <c:pt idx="14">
                  <c:v>45</c:v>
                </c:pt>
                <c:pt idx="15">
                  <c:v>27</c:v>
                </c:pt>
                <c:pt idx="16">
                  <c:v>43</c:v>
                </c:pt>
                <c:pt idx="17">
                  <c:v>35</c:v>
                </c:pt>
                <c:pt idx="18">
                  <c:v>26</c:v>
                </c:pt>
                <c:pt idx="19">
                  <c:v>34</c:v>
                </c:pt>
                <c:pt idx="20">
                  <c:v>42</c:v>
                </c:pt>
                <c:pt idx="21">
                  <c:v>33</c:v>
                </c:pt>
                <c:pt idx="22">
                  <c:v>25</c:v>
                </c:pt>
                <c:pt idx="23">
                  <c:v>24</c:v>
                </c:pt>
                <c:pt idx="24">
                  <c:v>20</c:v>
                </c:pt>
                <c:pt idx="25">
                  <c:v>19</c:v>
                </c:pt>
                <c:pt idx="26">
                  <c:v>23</c:v>
                </c:pt>
                <c:pt idx="27">
                  <c:v>32</c:v>
                </c:pt>
                <c:pt idx="28">
                  <c:v>18</c:v>
                </c:pt>
                <c:pt idx="29">
                  <c:v>22</c:v>
                </c:pt>
                <c:pt idx="30">
                  <c:v>17</c:v>
                </c:pt>
                <c:pt idx="31">
                  <c:v>16</c:v>
                </c:pt>
                <c:pt idx="32">
                  <c:v>14</c:v>
                </c:pt>
                <c:pt idx="33">
                  <c:v>15</c:v>
                </c:pt>
                <c:pt idx="34">
                  <c:v>31</c:v>
                </c:pt>
                <c:pt idx="35">
                  <c:v>13</c:v>
                </c:pt>
                <c:pt idx="36">
                  <c:v>9</c:v>
                </c:pt>
                <c:pt idx="37">
                  <c:v>21</c:v>
                </c:pt>
                <c:pt idx="38">
                  <c:v>12</c:v>
                </c:pt>
                <c:pt idx="39">
                  <c:v>11</c:v>
                </c:pt>
                <c:pt idx="40">
                  <c:v>41</c:v>
                </c:pt>
                <c:pt idx="41">
                  <c:v>10</c:v>
                </c:pt>
                <c:pt idx="42">
                  <c:v>8</c:v>
                </c:pt>
                <c:pt idx="43">
                  <c:v>7</c:v>
                </c:pt>
                <c:pt idx="44">
                  <c:v>6</c:v>
                </c:pt>
                <c:pt idx="45">
                  <c:v>5</c:v>
                </c:pt>
                <c:pt idx="46">
                  <c:v>4</c:v>
                </c:pt>
                <c:pt idx="47">
                  <c:v>2</c:v>
                </c:pt>
                <c:pt idx="48">
                  <c:v>3</c:v>
                </c:pt>
                <c:pt idx="49">
                  <c:v>1</c:v>
                </c:pt>
              </c:numCache>
            </c:numRef>
          </c:cat>
          <c:val>
            <c:numRef>
              <c:f>'Sensitivity example plot k=50'!$Q$2:$Q$51</c:f>
              <c:numCache>
                <c:formatCode>General</c:formatCode>
                <c:ptCount val="50"/>
                <c:pt idx="0">
                  <c:v>6.738954184124046E-3</c:v>
                </c:pt>
                <c:pt idx="1">
                  <c:v>6.738954184124046E-3</c:v>
                </c:pt>
                <c:pt idx="2">
                  <c:v>6.738954184124046E-3</c:v>
                </c:pt>
                <c:pt idx="3">
                  <c:v>6.738954184124046E-3</c:v>
                </c:pt>
                <c:pt idx="4">
                  <c:v>6.738954184124046E-3</c:v>
                </c:pt>
                <c:pt idx="5">
                  <c:v>6.738954184124046E-3</c:v>
                </c:pt>
                <c:pt idx="6">
                  <c:v>6.738954184124046E-3</c:v>
                </c:pt>
                <c:pt idx="7">
                  <c:v>6.738954184124046E-3</c:v>
                </c:pt>
                <c:pt idx="8">
                  <c:v>6.738954184124046E-3</c:v>
                </c:pt>
                <c:pt idx="9">
                  <c:v>6.738954184124046E-3</c:v>
                </c:pt>
                <c:pt idx="10">
                  <c:v>6.738954184124046E-3</c:v>
                </c:pt>
                <c:pt idx="11">
                  <c:v>6.738954184124046E-3</c:v>
                </c:pt>
                <c:pt idx="12">
                  <c:v>6.738954184124046E-3</c:v>
                </c:pt>
                <c:pt idx="13">
                  <c:v>6.738954184124046E-3</c:v>
                </c:pt>
                <c:pt idx="14">
                  <c:v>6.738954184124046E-3</c:v>
                </c:pt>
                <c:pt idx="15">
                  <c:v>6.738954184124046E-3</c:v>
                </c:pt>
                <c:pt idx="16">
                  <c:v>6.738954184124046E-3</c:v>
                </c:pt>
                <c:pt idx="17">
                  <c:v>6.738954184124046E-3</c:v>
                </c:pt>
                <c:pt idx="18">
                  <c:v>6.738954184124046E-3</c:v>
                </c:pt>
                <c:pt idx="19">
                  <c:v>6.738954184124046E-3</c:v>
                </c:pt>
                <c:pt idx="20">
                  <c:v>6.738954184124046E-3</c:v>
                </c:pt>
                <c:pt idx="21">
                  <c:v>6.738954184124046E-3</c:v>
                </c:pt>
                <c:pt idx="22">
                  <c:v>6.738954184124046E-3</c:v>
                </c:pt>
                <c:pt idx="23">
                  <c:v>6.738954184124046E-3</c:v>
                </c:pt>
                <c:pt idx="24">
                  <c:v>6.738954184124046E-3</c:v>
                </c:pt>
                <c:pt idx="25">
                  <c:v>6.738954184124046E-3</c:v>
                </c:pt>
                <c:pt idx="26">
                  <c:v>6.738954184124046E-3</c:v>
                </c:pt>
                <c:pt idx="27">
                  <c:v>6.738954184124046E-3</c:v>
                </c:pt>
                <c:pt idx="28">
                  <c:v>6.738954184124046E-3</c:v>
                </c:pt>
                <c:pt idx="29">
                  <c:v>6.738954184124046E-3</c:v>
                </c:pt>
                <c:pt idx="30">
                  <c:v>6.738954184124046E-3</c:v>
                </c:pt>
                <c:pt idx="31">
                  <c:v>6.738954184124046E-3</c:v>
                </c:pt>
                <c:pt idx="32">
                  <c:v>6.738954184124046E-3</c:v>
                </c:pt>
                <c:pt idx="33">
                  <c:v>6.738954184124046E-3</c:v>
                </c:pt>
                <c:pt idx="34">
                  <c:v>6.738954184124046E-3</c:v>
                </c:pt>
                <c:pt idx="35">
                  <c:v>6.738954184124046E-3</c:v>
                </c:pt>
                <c:pt idx="36">
                  <c:v>6.738954184124046E-3</c:v>
                </c:pt>
                <c:pt idx="37">
                  <c:v>6.738954184124046E-3</c:v>
                </c:pt>
                <c:pt idx="38">
                  <c:v>6.738954184124046E-3</c:v>
                </c:pt>
                <c:pt idx="39">
                  <c:v>6.738954184124046E-3</c:v>
                </c:pt>
                <c:pt idx="40">
                  <c:v>6.738954184124046E-3</c:v>
                </c:pt>
                <c:pt idx="41">
                  <c:v>6.738954184124046E-3</c:v>
                </c:pt>
                <c:pt idx="42">
                  <c:v>6.738954184124046E-3</c:v>
                </c:pt>
                <c:pt idx="43">
                  <c:v>6.738954184124046E-3</c:v>
                </c:pt>
                <c:pt idx="44">
                  <c:v>6.738954184124046E-3</c:v>
                </c:pt>
                <c:pt idx="45">
                  <c:v>6.738954184124046E-3</c:v>
                </c:pt>
                <c:pt idx="46">
                  <c:v>6.738954184124046E-3</c:v>
                </c:pt>
                <c:pt idx="47">
                  <c:v>6.738954184124046E-3</c:v>
                </c:pt>
                <c:pt idx="48">
                  <c:v>6.738954184124046E-3</c:v>
                </c:pt>
                <c:pt idx="49">
                  <c:v>6.738954184124046E-3</c:v>
                </c:pt>
              </c:numCache>
            </c:numRef>
          </c:val>
          <c:smooth val="0"/>
          <c:extLst>
            <c:ext xmlns:c16="http://schemas.microsoft.com/office/drawing/2014/chart" uri="{C3380CC4-5D6E-409C-BE32-E72D297353CC}">
              <c16:uniqueId val="{00000000-4513-44AC-A642-1E77E2459266}"/>
            </c:ext>
          </c:extLst>
        </c:ser>
        <c:ser>
          <c:idx val="2"/>
          <c:order val="2"/>
          <c:tx>
            <c:v>h=10</c:v>
          </c:tx>
          <c:spPr>
            <a:ln w="19050" cap="rnd">
              <a:solidFill>
                <a:schemeClr val="accent5">
                  <a:lumMod val="60000"/>
                  <a:lumOff val="40000"/>
                </a:schemeClr>
              </a:solidFill>
              <a:round/>
            </a:ln>
            <a:effectLst/>
          </c:spPr>
          <c:marker>
            <c:symbol val="none"/>
          </c:marker>
          <c:cat>
            <c:numRef>
              <c:f>'Sensitivity example plot k=50'!$B$2:$B$51</c:f>
              <c:numCache>
                <c:formatCode>General</c:formatCode>
                <c:ptCount val="50"/>
                <c:pt idx="0">
                  <c:v>50</c:v>
                </c:pt>
                <c:pt idx="1">
                  <c:v>49</c:v>
                </c:pt>
                <c:pt idx="2">
                  <c:v>48</c:v>
                </c:pt>
                <c:pt idx="3">
                  <c:v>40</c:v>
                </c:pt>
                <c:pt idx="4">
                  <c:v>39</c:v>
                </c:pt>
                <c:pt idx="5">
                  <c:v>30</c:v>
                </c:pt>
                <c:pt idx="6">
                  <c:v>47</c:v>
                </c:pt>
                <c:pt idx="7">
                  <c:v>46</c:v>
                </c:pt>
                <c:pt idx="8">
                  <c:v>38</c:v>
                </c:pt>
                <c:pt idx="9">
                  <c:v>29</c:v>
                </c:pt>
                <c:pt idx="10">
                  <c:v>37</c:v>
                </c:pt>
                <c:pt idx="11">
                  <c:v>28</c:v>
                </c:pt>
                <c:pt idx="12">
                  <c:v>44</c:v>
                </c:pt>
                <c:pt idx="13">
                  <c:v>36</c:v>
                </c:pt>
                <c:pt idx="14">
                  <c:v>45</c:v>
                </c:pt>
                <c:pt idx="15">
                  <c:v>27</c:v>
                </c:pt>
                <c:pt idx="16">
                  <c:v>43</c:v>
                </c:pt>
                <c:pt idx="17">
                  <c:v>35</c:v>
                </c:pt>
                <c:pt idx="18">
                  <c:v>26</c:v>
                </c:pt>
                <c:pt idx="19">
                  <c:v>34</c:v>
                </c:pt>
                <c:pt idx="20">
                  <c:v>42</c:v>
                </c:pt>
                <c:pt idx="21">
                  <c:v>33</c:v>
                </c:pt>
                <c:pt idx="22">
                  <c:v>25</c:v>
                </c:pt>
                <c:pt idx="23">
                  <c:v>24</c:v>
                </c:pt>
                <c:pt idx="24">
                  <c:v>20</c:v>
                </c:pt>
                <c:pt idx="25">
                  <c:v>19</c:v>
                </c:pt>
                <c:pt idx="26">
                  <c:v>23</c:v>
                </c:pt>
                <c:pt idx="27">
                  <c:v>32</c:v>
                </c:pt>
                <c:pt idx="28">
                  <c:v>18</c:v>
                </c:pt>
                <c:pt idx="29">
                  <c:v>22</c:v>
                </c:pt>
                <c:pt idx="30">
                  <c:v>17</c:v>
                </c:pt>
                <c:pt idx="31">
                  <c:v>16</c:v>
                </c:pt>
                <c:pt idx="32">
                  <c:v>14</c:v>
                </c:pt>
                <c:pt idx="33">
                  <c:v>15</c:v>
                </c:pt>
                <c:pt idx="34">
                  <c:v>31</c:v>
                </c:pt>
                <c:pt idx="35">
                  <c:v>13</c:v>
                </c:pt>
                <c:pt idx="36">
                  <c:v>9</c:v>
                </c:pt>
                <c:pt idx="37">
                  <c:v>21</c:v>
                </c:pt>
                <c:pt idx="38">
                  <c:v>12</c:v>
                </c:pt>
                <c:pt idx="39">
                  <c:v>11</c:v>
                </c:pt>
                <c:pt idx="40">
                  <c:v>41</c:v>
                </c:pt>
                <c:pt idx="41">
                  <c:v>10</c:v>
                </c:pt>
                <c:pt idx="42">
                  <c:v>8</c:v>
                </c:pt>
                <c:pt idx="43">
                  <c:v>7</c:v>
                </c:pt>
                <c:pt idx="44">
                  <c:v>6</c:v>
                </c:pt>
                <c:pt idx="45">
                  <c:v>5</c:v>
                </c:pt>
                <c:pt idx="46">
                  <c:v>4</c:v>
                </c:pt>
                <c:pt idx="47">
                  <c:v>2</c:v>
                </c:pt>
                <c:pt idx="48">
                  <c:v>3</c:v>
                </c:pt>
                <c:pt idx="49">
                  <c:v>1</c:v>
                </c:pt>
              </c:numCache>
            </c:numRef>
          </c:cat>
          <c:val>
            <c:numRef>
              <c:f>'Sensitivity example plot k=50'!$R$2:$R$51</c:f>
              <c:numCache>
                <c:formatCode>General</c:formatCode>
                <c:ptCount val="50"/>
                <c:pt idx="0">
                  <c:v>1.155510085282779E-2</c:v>
                </c:pt>
                <c:pt idx="1">
                  <c:v>1.155510085282779E-2</c:v>
                </c:pt>
                <c:pt idx="2">
                  <c:v>1.155510085282779E-2</c:v>
                </c:pt>
                <c:pt idx="3">
                  <c:v>1.155510085282779E-2</c:v>
                </c:pt>
                <c:pt idx="4">
                  <c:v>1.155510085282779E-2</c:v>
                </c:pt>
                <c:pt idx="5">
                  <c:v>1.155510085282779E-2</c:v>
                </c:pt>
                <c:pt idx="6">
                  <c:v>1.155510085282779E-2</c:v>
                </c:pt>
                <c:pt idx="7">
                  <c:v>1.155510085282779E-2</c:v>
                </c:pt>
                <c:pt idx="8">
                  <c:v>1.155510085282779E-2</c:v>
                </c:pt>
                <c:pt idx="9">
                  <c:v>1.155510085282779E-2</c:v>
                </c:pt>
                <c:pt idx="10">
                  <c:v>1.155510085282779E-2</c:v>
                </c:pt>
                <c:pt idx="11">
                  <c:v>1.155510085282779E-2</c:v>
                </c:pt>
                <c:pt idx="12">
                  <c:v>1.155510085282779E-2</c:v>
                </c:pt>
                <c:pt idx="13">
                  <c:v>1.155510085282779E-2</c:v>
                </c:pt>
                <c:pt idx="14">
                  <c:v>1.155510085282779E-2</c:v>
                </c:pt>
                <c:pt idx="15">
                  <c:v>1.155510085282779E-2</c:v>
                </c:pt>
                <c:pt idx="16">
                  <c:v>1.155510085282779E-2</c:v>
                </c:pt>
                <c:pt idx="17">
                  <c:v>1.155510085282779E-2</c:v>
                </c:pt>
                <c:pt idx="18">
                  <c:v>1.155510085282779E-2</c:v>
                </c:pt>
                <c:pt idx="19">
                  <c:v>1.155510085282779E-2</c:v>
                </c:pt>
                <c:pt idx="20">
                  <c:v>1.155510085282779E-2</c:v>
                </c:pt>
                <c:pt idx="21">
                  <c:v>1.155510085282779E-2</c:v>
                </c:pt>
                <c:pt idx="22">
                  <c:v>1.155510085282779E-2</c:v>
                </c:pt>
                <c:pt idx="23">
                  <c:v>1.155510085282779E-2</c:v>
                </c:pt>
                <c:pt idx="24">
                  <c:v>1.155510085282779E-2</c:v>
                </c:pt>
                <c:pt idx="25">
                  <c:v>1.155510085282779E-2</c:v>
                </c:pt>
                <c:pt idx="26">
                  <c:v>1.155510085282779E-2</c:v>
                </c:pt>
                <c:pt idx="27">
                  <c:v>1.155510085282779E-2</c:v>
                </c:pt>
                <c:pt idx="28">
                  <c:v>1.155510085282779E-2</c:v>
                </c:pt>
                <c:pt idx="29">
                  <c:v>1.155510085282779E-2</c:v>
                </c:pt>
                <c:pt idx="30">
                  <c:v>1.155510085282779E-2</c:v>
                </c:pt>
                <c:pt idx="31">
                  <c:v>1.155510085282779E-2</c:v>
                </c:pt>
                <c:pt idx="32">
                  <c:v>1.155510085282779E-2</c:v>
                </c:pt>
                <c:pt idx="33">
                  <c:v>1.155510085282779E-2</c:v>
                </c:pt>
                <c:pt idx="34">
                  <c:v>1.155510085282779E-2</c:v>
                </c:pt>
                <c:pt idx="35">
                  <c:v>1.155510085282779E-2</c:v>
                </c:pt>
                <c:pt idx="36">
                  <c:v>1.155510085282779E-2</c:v>
                </c:pt>
                <c:pt idx="37">
                  <c:v>1.155510085282779E-2</c:v>
                </c:pt>
                <c:pt idx="38">
                  <c:v>1.155510085282779E-2</c:v>
                </c:pt>
                <c:pt idx="39">
                  <c:v>1.155510085282779E-2</c:v>
                </c:pt>
                <c:pt idx="40">
                  <c:v>1.155510085282779E-2</c:v>
                </c:pt>
                <c:pt idx="41">
                  <c:v>1.155510085282779E-2</c:v>
                </c:pt>
                <c:pt idx="42">
                  <c:v>1.155510085282779E-2</c:v>
                </c:pt>
                <c:pt idx="43">
                  <c:v>1.155510085282779E-2</c:v>
                </c:pt>
                <c:pt idx="44">
                  <c:v>1.155510085282779E-2</c:v>
                </c:pt>
                <c:pt idx="45">
                  <c:v>1.155510085282779E-2</c:v>
                </c:pt>
                <c:pt idx="46">
                  <c:v>1.155510085282779E-2</c:v>
                </c:pt>
                <c:pt idx="47">
                  <c:v>1.155510085282779E-2</c:v>
                </c:pt>
                <c:pt idx="48">
                  <c:v>1.155510085282779E-2</c:v>
                </c:pt>
                <c:pt idx="49">
                  <c:v>1.155510085282779E-2</c:v>
                </c:pt>
              </c:numCache>
            </c:numRef>
          </c:val>
          <c:smooth val="0"/>
          <c:extLst>
            <c:ext xmlns:c16="http://schemas.microsoft.com/office/drawing/2014/chart" uri="{C3380CC4-5D6E-409C-BE32-E72D297353CC}">
              <c16:uniqueId val="{00000001-4513-44AC-A642-1E77E2459266}"/>
            </c:ext>
          </c:extLst>
        </c:ser>
        <c:ser>
          <c:idx val="3"/>
          <c:order val="3"/>
          <c:tx>
            <c:v>h = 15</c:v>
          </c:tx>
          <c:spPr>
            <a:ln w="19050" cap="rnd">
              <a:solidFill>
                <a:schemeClr val="accent2"/>
              </a:solidFill>
              <a:round/>
            </a:ln>
            <a:effectLst/>
          </c:spPr>
          <c:marker>
            <c:symbol val="none"/>
          </c:marker>
          <c:cat>
            <c:numRef>
              <c:f>'Sensitivity example plot k=50'!$B$2:$B$51</c:f>
              <c:numCache>
                <c:formatCode>General</c:formatCode>
                <c:ptCount val="50"/>
                <c:pt idx="0">
                  <c:v>50</c:v>
                </c:pt>
                <c:pt idx="1">
                  <c:v>49</c:v>
                </c:pt>
                <c:pt idx="2">
                  <c:v>48</c:v>
                </c:pt>
                <c:pt idx="3">
                  <c:v>40</c:v>
                </c:pt>
                <c:pt idx="4">
                  <c:v>39</c:v>
                </c:pt>
                <c:pt idx="5">
                  <c:v>30</c:v>
                </c:pt>
                <c:pt idx="6">
                  <c:v>47</c:v>
                </c:pt>
                <c:pt idx="7">
                  <c:v>46</c:v>
                </c:pt>
                <c:pt idx="8">
                  <c:v>38</c:v>
                </c:pt>
                <c:pt idx="9">
                  <c:v>29</c:v>
                </c:pt>
                <c:pt idx="10">
                  <c:v>37</c:v>
                </c:pt>
                <c:pt idx="11">
                  <c:v>28</c:v>
                </c:pt>
                <c:pt idx="12">
                  <c:v>44</c:v>
                </c:pt>
                <c:pt idx="13">
                  <c:v>36</c:v>
                </c:pt>
                <c:pt idx="14">
                  <c:v>45</c:v>
                </c:pt>
                <c:pt idx="15">
                  <c:v>27</c:v>
                </c:pt>
                <c:pt idx="16">
                  <c:v>43</c:v>
                </c:pt>
                <c:pt idx="17">
                  <c:v>35</c:v>
                </c:pt>
                <c:pt idx="18">
                  <c:v>26</c:v>
                </c:pt>
                <c:pt idx="19">
                  <c:v>34</c:v>
                </c:pt>
                <c:pt idx="20">
                  <c:v>42</c:v>
                </c:pt>
                <c:pt idx="21">
                  <c:v>33</c:v>
                </c:pt>
                <c:pt idx="22">
                  <c:v>25</c:v>
                </c:pt>
                <c:pt idx="23">
                  <c:v>24</c:v>
                </c:pt>
                <c:pt idx="24">
                  <c:v>20</c:v>
                </c:pt>
                <c:pt idx="25">
                  <c:v>19</c:v>
                </c:pt>
                <c:pt idx="26">
                  <c:v>23</c:v>
                </c:pt>
                <c:pt idx="27">
                  <c:v>32</c:v>
                </c:pt>
                <c:pt idx="28">
                  <c:v>18</c:v>
                </c:pt>
                <c:pt idx="29">
                  <c:v>22</c:v>
                </c:pt>
                <c:pt idx="30">
                  <c:v>17</c:v>
                </c:pt>
                <c:pt idx="31">
                  <c:v>16</c:v>
                </c:pt>
                <c:pt idx="32">
                  <c:v>14</c:v>
                </c:pt>
                <c:pt idx="33">
                  <c:v>15</c:v>
                </c:pt>
                <c:pt idx="34">
                  <c:v>31</c:v>
                </c:pt>
                <c:pt idx="35">
                  <c:v>13</c:v>
                </c:pt>
                <c:pt idx="36">
                  <c:v>9</c:v>
                </c:pt>
                <c:pt idx="37">
                  <c:v>21</c:v>
                </c:pt>
                <c:pt idx="38">
                  <c:v>12</c:v>
                </c:pt>
                <c:pt idx="39">
                  <c:v>11</c:v>
                </c:pt>
                <c:pt idx="40">
                  <c:v>41</c:v>
                </c:pt>
                <c:pt idx="41">
                  <c:v>10</c:v>
                </c:pt>
                <c:pt idx="42">
                  <c:v>8</c:v>
                </c:pt>
                <c:pt idx="43">
                  <c:v>7</c:v>
                </c:pt>
                <c:pt idx="44">
                  <c:v>6</c:v>
                </c:pt>
                <c:pt idx="45">
                  <c:v>5</c:v>
                </c:pt>
                <c:pt idx="46">
                  <c:v>4</c:v>
                </c:pt>
                <c:pt idx="47">
                  <c:v>2</c:v>
                </c:pt>
                <c:pt idx="48">
                  <c:v>3</c:v>
                </c:pt>
                <c:pt idx="49">
                  <c:v>1</c:v>
                </c:pt>
              </c:numCache>
            </c:numRef>
          </c:cat>
          <c:val>
            <c:numRef>
              <c:f>'Sensitivity example plot k=50'!$S$2:$S$51</c:f>
              <c:numCache>
                <c:formatCode>General</c:formatCode>
                <c:ptCount val="50"/>
                <c:pt idx="0">
                  <c:v>1.6674000614591664E-2</c:v>
                </c:pt>
                <c:pt idx="1">
                  <c:v>1.6674000614591664E-2</c:v>
                </c:pt>
                <c:pt idx="2">
                  <c:v>1.6674000614591664E-2</c:v>
                </c:pt>
                <c:pt idx="3">
                  <c:v>1.6674000614591664E-2</c:v>
                </c:pt>
                <c:pt idx="4">
                  <c:v>1.6674000614591664E-2</c:v>
                </c:pt>
                <c:pt idx="5">
                  <c:v>1.6674000614591664E-2</c:v>
                </c:pt>
                <c:pt idx="6">
                  <c:v>1.6674000614591664E-2</c:v>
                </c:pt>
                <c:pt idx="7">
                  <c:v>1.6674000614591664E-2</c:v>
                </c:pt>
                <c:pt idx="8">
                  <c:v>1.6674000614591664E-2</c:v>
                </c:pt>
                <c:pt idx="9">
                  <c:v>1.6674000614591664E-2</c:v>
                </c:pt>
                <c:pt idx="10">
                  <c:v>1.6674000614591664E-2</c:v>
                </c:pt>
                <c:pt idx="11">
                  <c:v>1.6674000614591664E-2</c:v>
                </c:pt>
                <c:pt idx="12">
                  <c:v>1.6674000614591664E-2</c:v>
                </c:pt>
                <c:pt idx="13">
                  <c:v>1.6674000614591664E-2</c:v>
                </c:pt>
                <c:pt idx="14">
                  <c:v>1.6674000614591664E-2</c:v>
                </c:pt>
                <c:pt idx="15">
                  <c:v>1.6674000614591664E-2</c:v>
                </c:pt>
                <c:pt idx="16">
                  <c:v>1.6674000614591664E-2</c:v>
                </c:pt>
                <c:pt idx="17">
                  <c:v>1.6674000614591664E-2</c:v>
                </c:pt>
                <c:pt idx="18">
                  <c:v>1.6674000614591664E-2</c:v>
                </c:pt>
                <c:pt idx="19">
                  <c:v>1.6674000614591664E-2</c:v>
                </c:pt>
                <c:pt idx="20">
                  <c:v>1.6674000614591664E-2</c:v>
                </c:pt>
                <c:pt idx="21">
                  <c:v>1.6674000614591664E-2</c:v>
                </c:pt>
                <c:pt idx="22">
                  <c:v>1.6674000614591664E-2</c:v>
                </c:pt>
                <c:pt idx="23">
                  <c:v>1.6674000614591664E-2</c:v>
                </c:pt>
                <c:pt idx="24">
                  <c:v>1.6674000614591664E-2</c:v>
                </c:pt>
                <c:pt idx="25">
                  <c:v>1.6674000614591664E-2</c:v>
                </c:pt>
                <c:pt idx="26">
                  <c:v>1.6674000614591664E-2</c:v>
                </c:pt>
                <c:pt idx="27">
                  <c:v>1.6674000614591664E-2</c:v>
                </c:pt>
                <c:pt idx="28">
                  <c:v>1.6674000614591664E-2</c:v>
                </c:pt>
                <c:pt idx="29">
                  <c:v>1.6674000614591664E-2</c:v>
                </c:pt>
                <c:pt idx="30">
                  <c:v>1.6674000614591664E-2</c:v>
                </c:pt>
                <c:pt idx="31">
                  <c:v>1.6674000614591664E-2</c:v>
                </c:pt>
                <c:pt idx="32">
                  <c:v>1.6674000614591664E-2</c:v>
                </c:pt>
                <c:pt idx="33">
                  <c:v>1.6674000614591664E-2</c:v>
                </c:pt>
                <c:pt idx="34">
                  <c:v>1.6674000614591664E-2</c:v>
                </c:pt>
                <c:pt idx="35">
                  <c:v>1.6674000614591664E-2</c:v>
                </c:pt>
                <c:pt idx="36">
                  <c:v>1.6674000614591664E-2</c:v>
                </c:pt>
                <c:pt idx="37">
                  <c:v>1.6674000614591664E-2</c:v>
                </c:pt>
                <c:pt idx="38">
                  <c:v>1.6674000614591664E-2</c:v>
                </c:pt>
                <c:pt idx="39">
                  <c:v>1.6674000614591664E-2</c:v>
                </c:pt>
                <c:pt idx="40">
                  <c:v>1.6674000614591664E-2</c:v>
                </c:pt>
                <c:pt idx="41">
                  <c:v>1.6674000614591664E-2</c:v>
                </c:pt>
                <c:pt idx="42">
                  <c:v>1.6674000614591664E-2</c:v>
                </c:pt>
                <c:pt idx="43">
                  <c:v>1.6674000614591664E-2</c:v>
                </c:pt>
                <c:pt idx="44">
                  <c:v>1.6674000614591664E-2</c:v>
                </c:pt>
                <c:pt idx="45">
                  <c:v>1.6674000614591664E-2</c:v>
                </c:pt>
                <c:pt idx="46">
                  <c:v>1.6674000614591664E-2</c:v>
                </c:pt>
                <c:pt idx="47">
                  <c:v>1.6674000614591664E-2</c:v>
                </c:pt>
                <c:pt idx="48">
                  <c:v>1.6674000614591664E-2</c:v>
                </c:pt>
                <c:pt idx="49">
                  <c:v>1.6674000614591664E-2</c:v>
                </c:pt>
              </c:numCache>
            </c:numRef>
          </c:val>
          <c:smooth val="0"/>
          <c:extLst>
            <c:ext xmlns:c16="http://schemas.microsoft.com/office/drawing/2014/chart" uri="{C3380CC4-5D6E-409C-BE32-E72D297353CC}">
              <c16:uniqueId val="{00000002-4513-44AC-A642-1E77E2459266}"/>
            </c:ext>
          </c:extLst>
        </c:ser>
        <c:ser>
          <c:idx val="4"/>
          <c:order val="4"/>
          <c:tx>
            <c:v>h = 20</c:v>
          </c:tx>
          <c:spPr>
            <a:ln w="19050" cap="rnd">
              <a:solidFill>
                <a:schemeClr val="accent5"/>
              </a:solidFill>
              <a:round/>
            </a:ln>
            <a:effectLst/>
          </c:spPr>
          <c:marker>
            <c:symbol val="none"/>
          </c:marker>
          <c:cat>
            <c:numRef>
              <c:f>'Sensitivity example plot k=50'!$B$2:$B$51</c:f>
              <c:numCache>
                <c:formatCode>General</c:formatCode>
                <c:ptCount val="50"/>
                <c:pt idx="0">
                  <c:v>50</c:v>
                </c:pt>
                <c:pt idx="1">
                  <c:v>49</c:v>
                </c:pt>
                <c:pt idx="2">
                  <c:v>48</c:v>
                </c:pt>
                <c:pt idx="3">
                  <c:v>40</c:v>
                </c:pt>
                <c:pt idx="4">
                  <c:v>39</c:v>
                </c:pt>
                <c:pt idx="5">
                  <c:v>30</c:v>
                </c:pt>
                <c:pt idx="6">
                  <c:v>47</c:v>
                </c:pt>
                <c:pt idx="7">
                  <c:v>46</c:v>
                </c:pt>
                <c:pt idx="8">
                  <c:v>38</c:v>
                </c:pt>
                <c:pt idx="9">
                  <c:v>29</c:v>
                </c:pt>
                <c:pt idx="10">
                  <c:v>37</c:v>
                </c:pt>
                <c:pt idx="11">
                  <c:v>28</c:v>
                </c:pt>
                <c:pt idx="12">
                  <c:v>44</c:v>
                </c:pt>
                <c:pt idx="13">
                  <c:v>36</c:v>
                </c:pt>
                <c:pt idx="14">
                  <c:v>45</c:v>
                </c:pt>
                <c:pt idx="15">
                  <c:v>27</c:v>
                </c:pt>
                <c:pt idx="16">
                  <c:v>43</c:v>
                </c:pt>
                <c:pt idx="17">
                  <c:v>35</c:v>
                </c:pt>
                <c:pt idx="18">
                  <c:v>26</c:v>
                </c:pt>
                <c:pt idx="19">
                  <c:v>34</c:v>
                </c:pt>
                <c:pt idx="20">
                  <c:v>42</c:v>
                </c:pt>
                <c:pt idx="21">
                  <c:v>33</c:v>
                </c:pt>
                <c:pt idx="22">
                  <c:v>25</c:v>
                </c:pt>
                <c:pt idx="23">
                  <c:v>24</c:v>
                </c:pt>
                <c:pt idx="24">
                  <c:v>20</c:v>
                </c:pt>
                <c:pt idx="25">
                  <c:v>19</c:v>
                </c:pt>
                <c:pt idx="26">
                  <c:v>23</c:v>
                </c:pt>
                <c:pt idx="27">
                  <c:v>32</c:v>
                </c:pt>
                <c:pt idx="28">
                  <c:v>18</c:v>
                </c:pt>
                <c:pt idx="29">
                  <c:v>22</c:v>
                </c:pt>
                <c:pt idx="30">
                  <c:v>17</c:v>
                </c:pt>
                <c:pt idx="31">
                  <c:v>16</c:v>
                </c:pt>
                <c:pt idx="32">
                  <c:v>14</c:v>
                </c:pt>
                <c:pt idx="33">
                  <c:v>15</c:v>
                </c:pt>
                <c:pt idx="34">
                  <c:v>31</c:v>
                </c:pt>
                <c:pt idx="35">
                  <c:v>13</c:v>
                </c:pt>
                <c:pt idx="36">
                  <c:v>9</c:v>
                </c:pt>
                <c:pt idx="37">
                  <c:v>21</c:v>
                </c:pt>
                <c:pt idx="38">
                  <c:v>12</c:v>
                </c:pt>
                <c:pt idx="39">
                  <c:v>11</c:v>
                </c:pt>
                <c:pt idx="40">
                  <c:v>41</c:v>
                </c:pt>
                <c:pt idx="41">
                  <c:v>10</c:v>
                </c:pt>
                <c:pt idx="42">
                  <c:v>8</c:v>
                </c:pt>
                <c:pt idx="43">
                  <c:v>7</c:v>
                </c:pt>
                <c:pt idx="44">
                  <c:v>6</c:v>
                </c:pt>
                <c:pt idx="45">
                  <c:v>5</c:v>
                </c:pt>
                <c:pt idx="46">
                  <c:v>4</c:v>
                </c:pt>
                <c:pt idx="47">
                  <c:v>2</c:v>
                </c:pt>
                <c:pt idx="48">
                  <c:v>3</c:v>
                </c:pt>
                <c:pt idx="49">
                  <c:v>1</c:v>
                </c:pt>
              </c:numCache>
            </c:numRef>
          </c:cat>
          <c:val>
            <c:numRef>
              <c:f>'Sensitivity example plot k=50'!$T$2:$T$51</c:f>
              <c:numCache>
                <c:formatCode>General</c:formatCode>
                <c:ptCount val="50"/>
                <c:pt idx="0">
                  <c:v>2.1872395630441917E-2</c:v>
                </c:pt>
                <c:pt idx="1">
                  <c:v>2.1872395630441917E-2</c:v>
                </c:pt>
                <c:pt idx="2">
                  <c:v>2.1872395630441917E-2</c:v>
                </c:pt>
                <c:pt idx="3">
                  <c:v>2.1872395630441917E-2</c:v>
                </c:pt>
                <c:pt idx="4">
                  <c:v>2.1872395630441917E-2</c:v>
                </c:pt>
                <c:pt idx="5">
                  <c:v>2.1872395630441917E-2</c:v>
                </c:pt>
                <c:pt idx="6">
                  <c:v>2.1872395630441917E-2</c:v>
                </c:pt>
                <c:pt idx="7">
                  <c:v>2.1872395630441917E-2</c:v>
                </c:pt>
                <c:pt idx="8">
                  <c:v>2.1872395630441917E-2</c:v>
                </c:pt>
                <c:pt idx="9">
                  <c:v>2.1872395630441917E-2</c:v>
                </c:pt>
                <c:pt idx="10">
                  <c:v>2.1872395630441917E-2</c:v>
                </c:pt>
                <c:pt idx="11">
                  <c:v>2.1872395630441917E-2</c:v>
                </c:pt>
                <c:pt idx="12">
                  <c:v>2.1872395630441917E-2</c:v>
                </c:pt>
                <c:pt idx="13">
                  <c:v>2.1872395630441917E-2</c:v>
                </c:pt>
                <c:pt idx="14">
                  <c:v>2.1872395630441917E-2</c:v>
                </c:pt>
                <c:pt idx="15">
                  <c:v>2.1872395630441917E-2</c:v>
                </c:pt>
                <c:pt idx="16">
                  <c:v>2.1872395630441917E-2</c:v>
                </c:pt>
                <c:pt idx="17">
                  <c:v>2.1872395630441917E-2</c:v>
                </c:pt>
                <c:pt idx="18">
                  <c:v>2.1872395630441917E-2</c:v>
                </c:pt>
                <c:pt idx="19">
                  <c:v>2.1872395630441917E-2</c:v>
                </c:pt>
                <c:pt idx="20">
                  <c:v>2.1872395630441917E-2</c:v>
                </c:pt>
                <c:pt idx="21">
                  <c:v>2.1872395630441917E-2</c:v>
                </c:pt>
                <c:pt idx="22">
                  <c:v>2.1872395630441917E-2</c:v>
                </c:pt>
                <c:pt idx="23">
                  <c:v>2.1872395630441917E-2</c:v>
                </c:pt>
                <c:pt idx="24">
                  <c:v>2.1872395630441917E-2</c:v>
                </c:pt>
                <c:pt idx="25">
                  <c:v>2.1872395630441917E-2</c:v>
                </c:pt>
                <c:pt idx="26">
                  <c:v>2.1872395630441917E-2</c:v>
                </c:pt>
                <c:pt idx="27">
                  <c:v>2.1872395630441917E-2</c:v>
                </c:pt>
                <c:pt idx="28">
                  <c:v>2.1872395630441917E-2</c:v>
                </c:pt>
                <c:pt idx="29">
                  <c:v>2.1872395630441917E-2</c:v>
                </c:pt>
                <c:pt idx="30">
                  <c:v>2.1872395630441917E-2</c:v>
                </c:pt>
                <c:pt idx="31">
                  <c:v>2.1872395630441917E-2</c:v>
                </c:pt>
                <c:pt idx="32">
                  <c:v>2.1872395630441917E-2</c:v>
                </c:pt>
                <c:pt idx="33">
                  <c:v>2.1872395630441917E-2</c:v>
                </c:pt>
                <c:pt idx="34">
                  <c:v>2.1872395630441917E-2</c:v>
                </c:pt>
                <c:pt idx="35">
                  <c:v>2.1872395630441917E-2</c:v>
                </c:pt>
                <c:pt idx="36">
                  <c:v>2.1872395630441917E-2</c:v>
                </c:pt>
                <c:pt idx="37">
                  <c:v>2.1872395630441917E-2</c:v>
                </c:pt>
                <c:pt idx="38">
                  <c:v>2.1872395630441917E-2</c:v>
                </c:pt>
                <c:pt idx="39">
                  <c:v>2.1872395630441917E-2</c:v>
                </c:pt>
                <c:pt idx="40">
                  <c:v>2.1872395630441917E-2</c:v>
                </c:pt>
                <c:pt idx="41">
                  <c:v>2.1872395630441917E-2</c:v>
                </c:pt>
                <c:pt idx="42">
                  <c:v>2.1872395630441917E-2</c:v>
                </c:pt>
                <c:pt idx="43">
                  <c:v>2.1872395630441917E-2</c:v>
                </c:pt>
                <c:pt idx="44">
                  <c:v>2.1872395630441917E-2</c:v>
                </c:pt>
                <c:pt idx="45">
                  <c:v>2.1872395630441917E-2</c:v>
                </c:pt>
                <c:pt idx="46">
                  <c:v>2.1872395630441917E-2</c:v>
                </c:pt>
                <c:pt idx="47">
                  <c:v>2.1872395630441917E-2</c:v>
                </c:pt>
                <c:pt idx="48">
                  <c:v>2.1872395630441917E-2</c:v>
                </c:pt>
                <c:pt idx="49">
                  <c:v>2.1872395630441917E-2</c:v>
                </c:pt>
              </c:numCache>
            </c:numRef>
          </c:val>
          <c:smooth val="0"/>
          <c:extLst>
            <c:ext xmlns:c16="http://schemas.microsoft.com/office/drawing/2014/chart" uri="{C3380CC4-5D6E-409C-BE32-E72D297353CC}">
              <c16:uniqueId val="{00000003-4513-44AC-A642-1E77E2459266}"/>
            </c:ext>
          </c:extLst>
        </c:ser>
        <c:ser>
          <c:idx val="5"/>
          <c:order val="5"/>
          <c:tx>
            <c:v>h=25</c:v>
          </c:tx>
          <c:spPr>
            <a:ln w="19050" cap="rnd">
              <a:solidFill>
                <a:schemeClr val="accent2">
                  <a:lumMod val="75000"/>
                </a:schemeClr>
              </a:solidFill>
              <a:round/>
            </a:ln>
            <a:effectLst/>
          </c:spPr>
          <c:marker>
            <c:symbol val="none"/>
          </c:marker>
          <c:cat>
            <c:numRef>
              <c:f>'Sensitivity example plot k=50'!$B$2:$B$51</c:f>
              <c:numCache>
                <c:formatCode>General</c:formatCode>
                <c:ptCount val="50"/>
                <c:pt idx="0">
                  <c:v>50</c:v>
                </c:pt>
                <c:pt idx="1">
                  <c:v>49</c:v>
                </c:pt>
                <c:pt idx="2">
                  <c:v>48</c:v>
                </c:pt>
                <c:pt idx="3">
                  <c:v>40</c:v>
                </c:pt>
                <c:pt idx="4">
                  <c:v>39</c:v>
                </c:pt>
                <c:pt idx="5">
                  <c:v>30</c:v>
                </c:pt>
                <c:pt idx="6">
                  <c:v>47</c:v>
                </c:pt>
                <c:pt idx="7">
                  <c:v>46</c:v>
                </c:pt>
                <c:pt idx="8">
                  <c:v>38</c:v>
                </c:pt>
                <c:pt idx="9">
                  <c:v>29</c:v>
                </c:pt>
                <c:pt idx="10">
                  <c:v>37</c:v>
                </c:pt>
                <c:pt idx="11">
                  <c:v>28</c:v>
                </c:pt>
                <c:pt idx="12">
                  <c:v>44</c:v>
                </c:pt>
                <c:pt idx="13">
                  <c:v>36</c:v>
                </c:pt>
                <c:pt idx="14">
                  <c:v>45</c:v>
                </c:pt>
                <c:pt idx="15">
                  <c:v>27</c:v>
                </c:pt>
                <c:pt idx="16">
                  <c:v>43</c:v>
                </c:pt>
                <c:pt idx="17">
                  <c:v>35</c:v>
                </c:pt>
                <c:pt idx="18">
                  <c:v>26</c:v>
                </c:pt>
                <c:pt idx="19">
                  <c:v>34</c:v>
                </c:pt>
                <c:pt idx="20">
                  <c:v>42</c:v>
                </c:pt>
                <c:pt idx="21">
                  <c:v>33</c:v>
                </c:pt>
                <c:pt idx="22">
                  <c:v>25</c:v>
                </c:pt>
                <c:pt idx="23">
                  <c:v>24</c:v>
                </c:pt>
                <c:pt idx="24">
                  <c:v>20</c:v>
                </c:pt>
                <c:pt idx="25">
                  <c:v>19</c:v>
                </c:pt>
                <c:pt idx="26">
                  <c:v>23</c:v>
                </c:pt>
                <c:pt idx="27">
                  <c:v>32</c:v>
                </c:pt>
                <c:pt idx="28">
                  <c:v>18</c:v>
                </c:pt>
                <c:pt idx="29">
                  <c:v>22</c:v>
                </c:pt>
                <c:pt idx="30">
                  <c:v>17</c:v>
                </c:pt>
                <c:pt idx="31">
                  <c:v>16</c:v>
                </c:pt>
                <c:pt idx="32">
                  <c:v>14</c:v>
                </c:pt>
                <c:pt idx="33">
                  <c:v>15</c:v>
                </c:pt>
                <c:pt idx="34">
                  <c:v>31</c:v>
                </c:pt>
                <c:pt idx="35">
                  <c:v>13</c:v>
                </c:pt>
                <c:pt idx="36">
                  <c:v>9</c:v>
                </c:pt>
                <c:pt idx="37">
                  <c:v>21</c:v>
                </c:pt>
                <c:pt idx="38">
                  <c:v>12</c:v>
                </c:pt>
                <c:pt idx="39">
                  <c:v>11</c:v>
                </c:pt>
                <c:pt idx="40">
                  <c:v>41</c:v>
                </c:pt>
                <c:pt idx="41">
                  <c:v>10</c:v>
                </c:pt>
                <c:pt idx="42">
                  <c:v>8</c:v>
                </c:pt>
                <c:pt idx="43">
                  <c:v>7</c:v>
                </c:pt>
                <c:pt idx="44">
                  <c:v>6</c:v>
                </c:pt>
                <c:pt idx="45">
                  <c:v>5</c:v>
                </c:pt>
                <c:pt idx="46">
                  <c:v>4</c:v>
                </c:pt>
                <c:pt idx="47">
                  <c:v>2</c:v>
                </c:pt>
                <c:pt idx="48">
                  <c:v>3</c:v>
                </c:pt>
                <c:pt idx="49">
                  <c:v>1</c:v>
                </c:pt>
              </c:numCache>
            </c:numRef>
          </c:cat>
          <c:val>
            <c:numRef>
              <c:f>'Sensitivity example plot k=50'!$U$2:$U$51</c:f>
              <c:numCache>
                <c:formatCode>General</c:formatCode>
                <c:ptCount val="50"/>
                <c:pt idx="0">
                  <c:v>2.6008891570461577E-2</c:v>
                </c:pt>
                <c:pt idx="1">
                  <c:v>2.6008891570461577E-2</c:v>
                </c:pt>
                <c:pt idx="2">
                  <c:v>2.6008891570461577E-2</c:v>
                </c:pt>
                <c:pt idx="3">
                  <c:v>2.6008891570461577E-2</c:v>
                </c:pt>
                <c:pt idx="4">
                  <c:v>2.6008891570461577E-2</c:v>
                </c:pt>
                <c:pt idx="5">
                  <c:v>2.6008891570461577E-2</c:v>
                </c:pt>
                <c:pt idx="6">
                  <c:v>2.6008891570461577E-2</c:v>
                </c:pt>
                <c:pt idx="7">
                  <c:v>2.6008891570461577E-2</c:v>
                </c:pt>
                <c:pt idx="8">
                  <c:v>2.6008891570461577E-2</c:v>
                </c:pt>
                <c:pt idx="9">
                  <c:v>2.6008891570461577E-2</c:v>
                </c:pt>
                <c:pt idx="10">
                  <c:v>2.6008891570461577E-2</c:v>
                </c:pt>
                <c:pt idx="11">
                  <c:v>2.6008891570461577E-2</c:v>
                </c:pt>
                <c:pt idx="12">
                  <c:v>2.6008891570461577E-2</c:v>
                </c:pt>
                <c:pt idx="13">
                  <c:v>2.6008891570461577E-2</c:v>
                </c:pt>
                <c:pt idx="14">
                  <c:v>2.6008891570461577E-2</c:v>
                </c:pt>
                <c:pt idx="15">
                  <c:v>2.6008891570461577E-2</c:v>
                </c:pt>
                <c:pt idx="16">
                  <c:v>2.6008891570461577E-2</c:v>
                </c:pt>
                <c:pt idx="17">
                  <c:v>2.6008891570461577E-2</c:v>
                </c:pt>
                <c:pt idx="18">
                  <c:v>2.6008891570461577E-2</c:v>
                </c:pt>
                <c:pt idx="19">
                  <c:v>2.6008891570461577E-2</c:v>
                </c:pt>
                <c:pt idx="20">
                  <c:v>2.6008891570461577E-2</c:v>
                </c:pt>
                <c:pt idx="21">
                  <c:v>2.6008891570461577E-2</c:v>
                </c:pt>
                <c:pt idx="22">
                  <c:v>2.6008891570461577E-2</c:v>
                </c:pt>
                <c:pt idx="23">
                  <c:v>2.6008891570461577E-2</c:v>
                </c:pt>
                <c:pt idx="24">
                  <c:v>2.6008891570461577E-2</c:v>
                </c:pt>
                <c:pt idx="25">
                  <c:v>2.6008891570461577E-2</c:v>
                </c:pt>
                <c:pt idx="26">
                  <c:v>2.6008891570461577E-2</c:v>
                </c:pt>
                <c:pt idx="27">
                  <c:v>2.6008891570461577E-2</c:v>
                </c:pt>
                <c:pt idx="28">
                  <c:v>2.6008891570461577E-2</c:v>
                </c:pt>
                <c:pt idx="29">
                  <c:v>2.6008891570461577E-2</c:v>
                </c:pt>
                <c:pt idx="30">
                  <c:v>2.6008891570461577E-2</c:v>
                </c:pt>
                <c:pt idx="31">
                  <c:v>2.6008891570461577E-2</c:v>
                </c:pt>
                <c:pt idx="32">
                  <c:v>2.6008891570461577E-2</c:v>
                </c:pt>
                <c:pt idx="33">
                  <c:v>2.6008891570461577E-2</c:v>
                </c:pt>
                <c:pt idx="34">
                  <c:v>2.6008891570461577E-2</c:v>
                </c:pt>
                <c:pt idx="35">
                  <c:v>2.6008891570461577E-2</c:v>
                </c:pt>
                <c:pt idx="36">
                  <c:v>2.6008891570461577E-2</c:v>
                </c:pt>
                <c:pt idx="37">
                  <c:v>2.6008891570461577E-2</c:v>
                </c:pt>
                <c:pt idx="38">
                  <c:v>2.6008891570461577E-2</c:v>
                </c:pt>
                <c:pt idx="39">
                  <c:v>2.6008891570461577E-2</c:v>
                </c:pt>
                <c:pt idx="40">
                  <c:v>2.6008891570461577E-2</c:v>
                </c:pt>
                <c:pt idx="41">
                  <c:v>2.6008891570461577E-2</c:v>
                </c:pt>
                <c:pt idx="42">
                  <c:v>2.6008891570461577E-2</c:v>
                </c:pt>
                <c:pt idx="43">
                  <c:v>2.6008891570461577E-2</c:v>
                </c:pt>
                <c:pt idx="44">
                  <c:v>2.6008891570461577E-2</c:v>
                </c:pt>
                <c:pt idx="45">
                  <c:v>2.6008891570461577E-2</c:v>
                </c:pt>
                <c:pt idx="46">
                  <c:v>2.6008891570461577E-2</c:v>
                </c:pt>
                <c:pt idx="47">
                  <c:v>2.6008891570461577E-2</c:v>
                </c:pt>
                <c:pt idx="48">
                  <c:v>2.6008891570461577E-2</c:v>
                </c:pt>
                <c:pt idx="49">
                  <c:v>2.6008891570461577E-2</c:v>
                </c:pt>
              </c:numCache>
            </c:numRef>
          </c:val>
          <c:smooth val="0"/>
          <c:extLst>
            <c:ext xmlns:c16="http://schemas.microsoft.com/office/drawing/2014/chart" uri="{C3380CC4-5D6E-409C-BE32-E72D297353CC}">
              <c16:uniqueId val="{00000004-4513-44AC-A642-1E77E2459266}"/>
            </c:ext>
          </c:extLst>
        </c:ser>
        <c:ser>
          <c:idx val="6"/>
          <c:order val="6"/>
          <c:tx>
            <c:v>h=30</c:v>
          </c:tx>
          <c:spPr>
            <a:ln w="19050" cap="rnd">
              <a:solidFill>
                <a:schemeClr val="accent5">
                  <a:lumMod val="50000"/>
                </a:schemeClr>
              </a:solidFill>
              <a:prstDash val="solid"/>
              <a:round/>
            </a:ln>
            <a:effectLst/>
          </c:spPr>
          <c:marker>
            <c:symbol val="none"/>
          </c:marker>
          <c:cat>
            <c:numRef>
              <c:f>'Sensitivity example plot k=50'!$B$2:$B$51</c:f>
              <c:numCache>
                <c:formatCode>General</c:formatCode>
                <c:ptCount val="50"/>
                <c:pt idx="0">
                  <c:v>50</c:v>
                </c:pt>
                <c:pt idx="1">
                  <c:v>49</c:v>
                </c:pt>
                <c:pt idx="2">
                  <c:v>48</c:v>
                </c:pt>
                <c:pt idx="3">
                  <c:v>40</c:v>
                </c:pt>
                <c:pt idx="4">
                  <c:v>39</c:v>
                </c:pt>
                <c:pt idx="5">
                  <c:v>30</c:v>
                </c:pt>
                <c:pt idx="6">
                  <c:v>47</c:v>
                </c:pt>
                <c:pt idx="7">
                  <c:v>46</c:v>
                </c:pt>
                <c:pt idx="8">
                  <c:v>38</c:v>
                </c:pt>
                <c:pt idx="9">
                  <c:v>29</c:v>
                </c:pt>
                <c:pt idx="10">
                  <c:v>37</c:v>
                </c:pt>
                <c:pt idx="11">
                  <c:v>28</c:v>
                </c:pt>
                <c:pt idx="12">
                  <c:v>44</c:v>
                </c:pt>
                <c:pt idx="13">
                  <c:v>36</c:v>
                </c:pt>
                <c:pt idx="14">
                  <c:v>45</c:v>
                </c:pt>
                <c:pt idx="15">
                  <c:v>27</c:v>
                </c:pt>
                <c:pt idx="16">
                  <c:v>43</c:v>
                </c:pt>
                <c:pt idx="17">
                  <c:v>35</c:v>
                </c:pt>
                <c:pt idx="18">
                  <c:v>26</c:v>
                </c:pt>
                <c:pt idx="19">
                  <c:v>34</c:v>
                </c:pt>
                <c:pt idx="20">
                  <c:v>42</c:v>
                </c:pt>
                <c:pt idx="21">
                  <c:v>33</c:v>
                </c:pt>
                <c:pt idx="22">
                  <c:v>25</c:v>
                </c:pt>
                <c:pt idx="23">
                  <c:v>24</c:v>
                </c:pt>
                <c:pt idx="24">
                  <c:v>20</c:v>
                </c:pt>
                <c:pt idx="25">
                  <c:v>19</c:v>
                </c:pt>
                <c:pt idx="26">
                  <c:v>23</c:v>
                </c:pt>
                <c:pt idx="27">
                  <c:v>32</c:v>
                </c:pt>
                <c:pt idx="28">
                  <c:v>18</c:v>
                </c:pt>
                <c:pt idx="29">
                  <c:v>22</c:v>
                </c:pt>
                <c:pt idx="30">
                  <c:v>17</c:v>
                </c:pt>
                <c:pt idx="31">
                  <c:v>16</c:v>
                </c:pt>
                <c:pt idx="32">
                  <c:v>14</c:v>
                </c:pt>
                <c:pt idx="33">
                  <c:v>15</c:v>
                </c:pt>
                <c:pt idx="34">
                  <c:v>31</c:v>
                </c:pt>
                <c:pt idx="35">
                  <c:v>13</c:v>
                </c:pt>
                <c:pt idx="36">
                  <c:v>9</c:v>
                </c:pt>
                <c:pt idx="37">
                  <c:v>21</c:v>
                </c:pt>
                <c:pt idx="38">
                  <c:v>12</c:v>
                </c:pt>
                <c:pt idx="39">
                  <c:v>11</c:v>
                </c:pt>
                <c:pt idx="40">
                  <c:v>41</c:v>
                </c:pt>
                <c:pt idx="41">
                  <c:v>10</c:v>
                </c:pt>
                <c:pt idx="42">
                  <c:v>8</c:v>
                </c:pt>
                <c:pt idx="43">
                  <c:v>7</c:v>
                </c:pt>
                <c:pt idx="44">
                  <c:v>6</c:v>
                </c:pt>
                <c:pt idx="45">
                  <c:v>5</c:v>
                </c:pt>
                <c:pt idx="46">
                  <c:v>4</c:v>
                </c:pt>
                <c:pt idx="47">
                  <c:v>2</c:v>
                </c:pt>
                <c:pt idx="48">
                  <c:v>3</c:v>
                </c:pt>
                <c:pt idx="49">
                  <c:v>1</c:v>
                </c:pt>
              </c:numCache>
            </c:numRef>
          </c:cat>
          <c:val>
            <c:numRef>
              <c:f>'Sensitivity example plot k=50'!$V$2:$V$51</c:f>
              <c:numCache>
                <c:formatCode>General</c:formatCode>
                <c:ptCount val="50"/>
                <c:pt idx="0">
                  <c:v>2.8050386887845266E-2</c:v>
                </c:pt>
                <c:pt idx="1">
                  <c:v>2.8050386887845266E-2</c:v>
                </c:pt>
                <c:pt idx="2">
                  <c:v>2.8050386887845266E-2</c:v>
                </c:pt>
                <c:pt idx="3">
                  <c:v>2.8050386887845266E-2</c:v>
                </c:pt>
                <c:pt idx="4">
                  <c:v>2.8050386887845266E-2</c:v>
                </c:pt>
                <c:pt idx="5">
                  <c:v>2.8050386887845266E-2</c:v>
                </c:pt>
                <c:pt idx="6">
                  <c:v>2.8050386887845266E-2</c:v>
                </c:pt>
                <c:pt idx="7">
                  <c:v>2.8050386887845266E-2</c:v>
                </c:pt>
                <c:pt idx="8">
                  <c:v>2.8050386887845266E-2</c:v>
                </c:pt>
                <c:pt idx="9">
                  <c:v>2.8050386887845266E-2</c:v>
                </c:pt>
                <c:pt idx="10">
                  <c:v>2.8050386887845266E-2</c:v>
                </c:pt>
                <c:pt idx="11">
                  <c:v>2.8050386887845266E-2</c:v>
                </c:pt>
                <c:pt idx="12">
                  <c:v>2.8050386887845266E-2</c:v>
                </c:pt>
                <c:pt idx="13">
                  <c:v>2.8050386887845266E-2</c:v>
                </c:pt>
                <c:pt idx="14">
                  <c:v>2.8050386887845266E-2</c:v>
                </c:pt>
                <c:pt idx="15">
                  <c:v>2.8050386887845266E-2</c:v>
                </c:pt>
                <c:pt idx="16">
                  <c:v>2.8050386887845266E-2</c:v>
                </c:pt>
                <c:pt idx="17">
                  <c:v>2.8050386887845266E-2</c:v>
                </c:pt>
                <c:pt idx="18">
                  <c:v>2.8050386887845266E-2</c:v>
                </c:pt>
                <c:pt idx="19">
                  <c:v>2.8050386887845266E-2</c:v>
                </c:pt>
                <c:pt idx="20">
                  <c:v>2.8050386887845266E-2</c:v>
                </c:pt>
                <c:pt idx="21">
                  <c:v>2.8050386887845266E-2</c:v>
                </c:pt>
                <c:pt idx="22">
                  <c:v>2.8050386887845266E-2</c:v>
                </c:pt>
                <c:pt idx="23">
                  <c:v>2.8050386887845266E-2</c:v>
                </c:pt>
                <c:pt idx="24">
                  <c:v>2.8050386887845266E-2</c:v>
                </c:pt>
                <c:pt idx="25">
                  <c:v>2.8050386887845266E-2</c:v>
                </c:pt>
                <c:pt idx="26">
                  <c:v>2.8050386887845266E-2</c:v>
                </c:pt>
                <c:pt idx="27">
                  <c:v>2.8050386887845266E-2</c:v>
                </c:pt>
                <c:pt idx="28">
                  <c:v>2.8050386887845266E-2</c:v>
                </c:pt>
                <c:pt idx="29">
                  <c:v>2.8050386887845266E-2</c:v>
                </c:pt>
                <c:pt idx="30">
                  <c:v>2.8050386887845266E-2</c:v>
                </c:pt>
                <c:pt idx="31">
                  <c:v>2.8050386887845266E-2</c:v>
                </c:pt>
                <c:pt idx="32">
                  <c:v>2.8050386887845266E-2</c:v>
                </c:pt>
                <c:pt idx="33">
                  <c:v>2.8050386887845266E-2</c:v>
                </c:pt>
                <c:pt idx="34">
                  <c:v>2.8050386887845266E-2</c:v>
                </c:pt>
                <c:pt idx="35">
                  <c:v>2.8050386887845266E-2</c:v>
                </c:pt>
                <c:pt idx="36">
                  <c:v>2.8050386887845266E-2</c:v>
                </c:pt>
                <c:pt idx="37">
                  <c:v>2.8050386887845266E-2</c:v>
                </c:pt>
                <c:pt idx="38">
                  <c:v>2.8050386887845266E-2</c:v>
                </c:pt>
                <c:pt idx="39">
                  <c:v>2.8050386887845266E-2</c:v>
                </c:pt>
                <c:pt idx="40">
                  <c:v>2.8050386887845266E-2</c:v>
                </c:pt>
                <c:pt idx="41">
                  <c:v>2.8050386887845266E-2</c:v>
                </c:pt>
                <c:pt idx="42">
                  <c:v>2.8050386887845266E-2</c:v>
                </c:pt>
                <c:pt idx="43">
                  <c:v>2.8050386887845266E-2</c:v>
                </c:pt>
                <c:pt idx="44">
                  <c:v>2.8050386887845266E-2</c:v>
                </c:pt>
                <c:pt idx="45">
                  <c:v>2.8050386887845266E-2</c:v>
                </c:pt>
                <c:pt idx="46">
                  <c:v>2.8050386887845266E-2</c:v>
                </c:pt>
                <c:pt idx="47">
                  <c:v>2.8050386887845266E-2</c:v>
                </c:pt>
                <c:pt idx="48">
                  <c:v>2.8050386887845266E-2</c:v>
                </c:pt>
                <c:pt idx="49">
                  <c:v>2.8050386887845266E-2</c:v>
                </c:pt>
              </c:numCache>
            </c:numRef>
          </c:val>
          <c:smooth val="0"/>
          <c:extLst>
            <c:ext xmlns:c16="http://schemas.microsoft.com/office/drawing/2014/chart" uri="{C3380CC4-5D6E-409C-BE32-E72D297353CC}">
              <c16:uniqueId val="{00000005-4513-44AC-A642-1E77E2459266}"/>
            </c:ext>
          </c:extLst>
        </c:ser>
        <c:dLbls>
          <c:showLegendKey val="0"/>
          <c:showVal val="0"/>
          <c:showCatName val="0"/>
          <c:showSerName val="0"/>
          <c:showPercent val="0"/>
          <c:showBubbleSize val="0"/>
        </c:dLbls>
        <c:marker val="1"/>
        <c:smooth val="0"/>
        <c:axId val="367541040"/>
        <c:axId val="367532304"/>
      </c:lineChart>
      <c:scatterChart>
        <c:scatterStyle val="lineMarker"/>
        <c:varyColors val="0"/>
        <c:ser>
          <c:idx val="0"/>
          <c:order val="0"/>
          <c:tx>
            <c:v>S_xi</c:v>
          </c:tx>
          <c:spPr>
            <a:ln w="25400" cap="rnd">
              <a:noFill/>
              <a:round/>
            </a:ln>
            <a:effectLst/>
          </c:spPr>
          <c:marker>
            <c:symbol val="circle"/>
            <c:size val="5"/>
            <c:spPr>
              <a:solidFill>
                <a:schemeClr val="tx1"/>
              </a:solidFill>
              <a:ln w="9525">
                <a:solidFill>
                  <a:schemeClr val="tx1"/>
                </a:solidFill>
              </a:ln>
              <a:effectLst/>
            </c:spPr>
          </c:marker>
          <c:xVal>
            <c:numRef>
              <c:f>'Sensitivity example plot k=50'!$A$2:$A$51</c:f>
              <c:numCache>
                <c:formatCode>General</c:formatCode>
                <c:ptCount val="5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numCache>
            </c:numRef>
          </c:xVal>
          <c:yVal>
            <c:numRef>
              <c:f>'Sensitivity example plot k=50'!$D$2:$D$51</c:f>
              <c:numCache>
                <c:formatCode>General</c:formatCode>
                <c:ptCount val="50"/>
                <c:pt idx="0">
                  <c:v>1.11E-4</c:v>
                </c:pt>
                <c:pt idx="1">
                  <c:v>1.21E-4</c:v>
                </c:pt>
                <c:pt idx="2">
                  <c:v>1.8799999999999999E-4</c:v>
                </c:pt>
                <c:pt idx="3">
                  <c:v>2.02E-4</c:v>
                </c:pt>
                <c:pt idx="4">
                  <c:v>3.5799999999999997E-4</c:v>
                </c:pt>
                <c:pt idx="5">
                  <c:v>3.7399999999999998E-4</c:v>
                </c:pt>
                <c:pt idx="6">
                  <c:v>4.0999999999999999E-4</c:v>
                </c:pt>
                <c:pt idx="7">
                  <c:v>4.46E-4</c:v>
                </c:pt>
                <c:pt idx="8">
                  <c:v>5.2300000000000003E-4</c:v>
                </c:pt>
                <c:pt idx="9">
                  <c:v>6.7900000000000002E-4</c:v>
                </c:pt>
                <c:pt idx="10">
                  <c:v>7.2800000000000002E-4</c:v>
                </c:pt>
                <c:pt idx="11">
                  <c:v>7.6400000000000003E-4</c:v>
                </c:pt>
                <c:pt idx="12">
                  <c:v>1.0269999999999999E-3</c:v>
                </c:pt>
                <c:pt idx="13">
                  <c:v>1.119E-3</c:v>
                </c:pt>
                <c:pt idx="14">
                  <c:v>1.15E-3</c:v>
                </c:pt>
                <c:pt idx="15">
                  <c:v>1.642E-3</c:v>
                </c:pt>
                <c:pt idx="16">
                  <c:v>1.8E-3</c:v>
                </c:pt>
                <c:pt idx="17">
                  <c:v>1.9880000000000002E-3</c:v>
                </c:pt>
                <c:pt idx="18">
                  <c:v>2.026E-3</c:v>
                </c:pt>
                <c:pt idx="19">
                  <c:v>2.7959999999999999E-3</c:v>
                </c:pt>
                <c:pt idx="20">
                  <c:v>2.96E-3</c:v>
                </c:pt>
                <c:pt idx="21">
                  <c:v>4.0569999999999998E-3</c:v>
                </c:pt>
                <c:pt idx="22">
                  <c:v>4.2449999999999996E-3</c:v>
                </c:pt>
                <c:pt idx="23">
                  <c:v>4.7679999999999997E-3</c:v>
                </c:pt>
                <c:pt idx="24">
                  <c:v>5.0410000000000003E-3</c:v>
                </c:pt>
                <c:pt idx="25">
                  <c:v>5.2550000000000001E-3</c:v>
                </c:pt>
                <c:pt idx="26">
                  <c:v>5.8440000000000002E-3</c:v>
                </c:pt>
                <c:pt idx="27">
                  <c:v>6.4530000000000004E-3</c:v>
                </c:pt>
                <c:pt idx="28">
                  <c:v>6.705E-3</c:v>
                </c:pt>
                <c:pt idx="29">
                  <c:v>7.9389999999999999E-3</c:v>
                </c:pt>
                <c:pt idx="30">
                  <c:v>9.3369999999999998E-3</c:v>
                </c:pt>
                <c:pt idx="31">
                  <c:v>1.0147E-2</c:v>
                </c:pt>
                <c:pt idx="32">
                  <c:v>1.2732E-2</c:v>
                </c:pt>
                <c:pt idx="33">
                  <c:v>1.3623E-2</c:v>
                </c:pt>
                <c:pt idx="34">
                  <c:v>1.6348999999999999E-2</c:v>
                </c:pt>
                <c:pt idx="35">
                  <c:v>1.7255E-2</c:v>
                </c:pt>
                <c:pt idx="36">
                  <c:v>1.8090999999999999E-2</c:v>
                </c:pt>
                <c:pt idx="37">
                  <c:v>1.8598E-2</c:v>
                </c:pt>
                <c:pt idx="38">
                  <c:v>1.8678E-2</c:v>
                </c:pt>
                <c:pt idx="39">
                  <c:v>1.9592999999999999E-2</c:v>
                </c:pt>
                <c:pt idx="40">
                  <c:v>2.0508999999999999E-2</c:v>
                </c:pt>
                <c:pt idx="41">
                  <c:v>2.4847000000000001E-2</c:v>
                </c:pt>
                <c:pt idx="42">
                  <c:v>4.2453999999999999E-2</c:v>
                </c:pt>
                <c:pt idx="43">
                  <c:v>5.0633999999999998E-2</c:v>
                </c:pt>
                <c:pt idx="44">
                  <c:v>5.1168999999999999E-2</c:v>
                </c:pt>
                <c:pt idx="45">
                  <c:v>7.8340000000000007E-2</c:v>
                </c:pt>
                <c:pt idx="46">
                  <c:v>0.107377</c:v>
                </c:pt>
                <c:pt idx="47">
                  <c:v>0.125857</c:v>
                </c:pt>
                <c:pt idx="48">
                  <c:v>0.12887199999999999</c:v>
                </c:pt>
                <c:pt idx="49">
                  <c:v>0.143817</c:v>
                </c:pt>
              </c:numCache>
            </c:numRef>
          </c:yVal>
          <c:smooth val="0"/>
          <c:extLst>
            <c:ext xmlns:c16="http://schemas.microsoft.com/office/drawing/2014/chart" uri="{C3380CC4-5D6E-409C-BE32-E72D297353CC}">
              <c16:uniqueId val="{00000006-4513-44AC-A642-1E77E2459266}"/>
            </c:ext>
          </c:extLst>
        </c:ser>
        <c:ser>
          <c:idx val="7"/>
          <c:order val="7"/>
          <c:tx>
            <c:v>Unimportant h = 5</c:v>
          </c:tx>
          <c:spPr>
            <a:ln w="25400" cap="rnd">
              <a:noFill/>
              <a:round/>
            </a:ln>
            <a:effectLst/>
          </c:spPr>
          <c:marker>
            <c:symbol val="none"/>
          </c:marker>
          <c:errBars>
            <c:errDir val="y"/>
            <c:errBarType val="both"/>
            <c:errValType val="fixedVal"/>
            <c:noEndCap val="1"/>
            <c:val val="0.5"/>
            <c:spPr>
              <a:noFill/>
              <a:ln w="19050" cap="flat" cmpd="sng" algn="ctr">
                <a:solidFill>
                  <a:schemeClr val="accent2">
                    <a:lumMod val="60000"/>
                    <a:lumOff val="40000"/>
                  </a:schemeClr>
                </a:solidFill>
                <a:prstDash val="solid"/>
                <a:round/>
              </a:ln>
              <a:effectLst/>
            </c:spPr>
          </c:errBars>
          <c:errBars>
            <c:errDir val="x"/>
            <c:errBarType val="both"/>
            <c:errValType val="fixedVal"/>
            <c:noEndCap val="0"/>
            <c:val val="1"/>
            <c:spPr>
              <a:noFill/>
              <a:ln w="9525" cap="flat" cmpd="sng" algn="ctr">
                <a:noFill/>
                <a:round/>
              </a:ln>
              <a:effectLst/>
            </c:spPr>
          </c:errBars>
          <c:xVal>
            <c:numRef>
              <c:f>'Sensitivity example plot k=50'!$H$10</c:f>
              <c:numCache>
                <c:formatCode>General</c:formatCode>
                <c:ptCount val="1"/>
                <c:pt idx="0">
                  <c:v>26.5</c:v>
                </c:pt>
              </c:numCache>
            </c:numRef>
          </c:xVal>
          <c:yVal>
            <c:numLit>
              <c:formatCode>General</c:formatCode>
              <c:ptCount val="1"/>
              <c:pt idx="0">
                <c:v>0.5</c:v>
              </c:pt>
            </c:numLit>
          </c:yVal>
          <c:smooth val="0"/>
          <c:extLst>
            <c:ext xmlns:c16="http://schemas.microsoft.com/office/drawing/2014/chart" uri="{C3380CC4-5D6E-409C-BE32-E72D297353CC}">
              <c16:uniqueId val="{00000007-4513-44AC-A642-1E77E2459266}"/>
            </c:ext>
          </c:extLst>
        </c:ser>
        <c:ser>
          <c:idx val="8"/>
          <c:order val="8"/>
          <c:tx>
            <c:v>Unimportant h = 10</c:v>
          </c:tx>
          <c:spPr>
            <a:ln w="25400" cap="rnd">
              <a:noFill/>
              <a:round/>
            </a:ln>
            <a:effectLst/>
          </c:spPr>
          <c:marker>
            <c:symbol val="none"/>
          </c:marker>
          <c:errBars>
            <c:errDir val="y"/>
            <c:errBarType val="both"/>
            <c:errValType val="fixedVal"/>
            <c:noEndCap val="1"/>
            <c:val val="0.5"/>
            <c:spPr>
              <a:noFill/>
              <a:ln w="19050" cap="flat" cmpd="sng" algn="ctr">
                <a:solidFill>
                  <a:schemeClr val="accent5">
                    <a:lumMod val="60000"/>
                    <a:lumOff val="40000"/>
                  </a:schemeClr>
                </a:solidFill>
                <a:prstDash val="solid"/>
                <a:round/>
              </a:ln>
              <a:effectLst/>
            </c:spPr>
          </c:errBars>
          <c:errBars>
            <c:errDir val="x"/>
            <c:errBarType val="both"/>
            <c:errValType val="fixedVal"/>
            <c:noEndCap val="0"/>
            <c:val val="1"/>
            <c:spPr>
              <a:noFill/>
              <a:ln w="9525" cap="flat" cmpd="sng" algn="ctr">
                <a:noFill/>
                <a:round/>
              </a:ln>
              <a:effectLst/>
            </c:spPr>
          </c:errBars>
          <c:xVal>
            <c:numRef>
              <c:f>'Sensitivity example plot k=50'!$H$11</c:f>
              <c:numCache>
                <c:formatCode>General</c:formatCode>
                <c:ptCount val="1"/>
                <c:pt idx="0">
                  <c:v>32.5</c:v>
                </c:pt>
              </c:numCache>
            </c:numRef>
          </c:xVal>
          <c:yVal>
            <c:numLit>
              <c:formatCode>General</c:formatCode>
              <c:ptCount val="1"/>
              <c:pt idx="0">
                <c:v>0.5</c:v>
              </c:pt>
            </c:numLit>
          </c:yVal>
          <c:smooth val="0"/>
          <c:extLst>
            <c:ext xmlns:c16="http://schemas.microsoft.com/office/drawing/2014/chart" uri="{C3380CC4-5D6E-409C-BE32-E72D297353CC}">
              <c16:uniqueId val="{00000008-4513-44AC-A642-1E77E2459266}"/>
            </c:ext>
          </c:extLst>
        </c:ser>
        <c:ser>
          <c:idx val="9"/>
          <c:order val="9"/>
          <c:tx>
            <c:v>Unimportant h = 15</c:v>
          </c:tx>
          <c:spPr>
            <a:ln w="25400" cap="rnd">
              <a:noFill/>
              <a:round/>
            </a:ln>
            <a:effectLst/>
          </c:spPr>
          <c:marker>
            <c:symbol val="none"/>
          </c:marker>
          <c:errBars>
            <c:errDir val="x"/>
            <c:errBarType val="both"/>
            <c:errValType val="stdErr"/>
            <c:noEndCap val="0"/>
            <c:spPr>
              <a:noFill/>
              <a:ln w="9525" cap="flat" cmpd="sng" algn="ctr">
                <a:solidFill>
                  <a:schemeClr val="tx1">
                    <a:lumMod val="65000"/>
                    <a:lumOff val="35000"/>
                  </a:schemeClr>
                </a:solidFill>
                <a:round/>
              </a:ln>
              <a:effectLst/>
            </c:spPr>
          </c:errBars>
          <c:errBars>
            <c:errDir val="y"/>
            <c:errBarType val="both"/>
            <c:errValType val="fixedVal"/>
            <c:noEndCap val="1"/>
            <c:val val="0.5"/>
            <c:spPr>
              <a:noFill/>
              <a:ln w="19050" cap="flat" cmpd="sng" algn="ctr">
                <a:solidFill>
                  <a:schemeClr val="accent2"/>
                </a:solidFill>
                <a:prstDash val="solid"/>
                <a:round/>
              </a:ln>
              <a:effectLst/>
            </c:spPr>
          </c:errBars>
          <c:xVal>
            <c:numRef>
              <c:f>'Sensitivity example plot k=50'!$H$12</c:f>
              <c:numCache>
                <c:formatCode>General</c:formatCode>
                <c:ptCount val="1"/>
                <c:pt idx="0">
                  <c:v>35.5</c:v>
                </c:pt>
              </c:numCache>
            </c:numRef>
          </c:xVal>
          <c:yVal>
            <c:numLit>
              <c:formatCode>General</c:formatCode>
              <c:ptCount val="1"/>
              <c:pt idx="0">
                <c:v>0.5</c:v>
              </c:pt>
            </c:numLit>
          </c:yVal>
          <c:smooth val="0"/>
          <c:extLst>
            <c:ext xmlns:c16="http://schemas.microsoft.com/office/drawing/2014/chart" uri="{C3380CC4-5D6E-409C-BE32-E72D297353CC}">
              <c16:uniqueId val="{00000009-4513-44AC-A642-1E77E2459266}"/>
            </c:ext>
          </c:extLst>
        </c:ser>
        <c:ser>
          <c:idx val="10"/>
          <c:order val="10"/>
          <c:tx>
            <c:v>Unimportant h = 20</c:v>
          </c:tx>
          <c:spPr>
            <a:ln w="25400" cap="rnd">
              <a:noFill/>
              <a:round/>
            </a:ln>
            <a:effectLst/>
          </c:spPr>
          <c:marker>
            <c:symbol val="none"/>
          </c:marker>
          <c:errBars>
            <c:errDir val="y"/>
            <c:errBarType val="both"/>
            <c:errValType val="fixedVal"/>
            <c:noEndCap val="1"/>
            <c:val val="0.5"/>
            <c:spPr>
              <a:noFill/>
              <a:ln w="19050" cap="flat" cmpd="sng" algn="ctr">
                <a:solidFill>
                  <a:schemeClr val="accent5"/>
                </a:solidFill>
                <a:prstDash val="solid"/>
                <a:round/>
              </a:ln>
              <a:effectLst/>
            </c:spPr>
          </c:errBars>
          <c:errBars>
            <c:errDir val="x"/>
            <c:errBarType val="both"/>
            <c:errValType val="fixedVal"/>
            <c:noEndCap val="0"/>
            <c:val val="1"/>
            <c:spPr>
              <a:noFill/>
              <a:ln w="9525" cap="flat" cmpd="sng" algn="ctr">
                <a:noFill/>
                <a:round/>
              </a:ln>
              <a:effectLst/>
            </c:spPr>
          </c:errBars>
          <c:xVal>
            <c:numRef>
              <c:f>'Sensitivity example plot k=50'!$H$13</c:f>
              <c:numCache>
                <c:formatCode>General</c:formatCode>
                <c:ptCount val="1"/>
                <c:pt idx="0">
                  <c:v>38.5</c:v>
                </c:pt>
              </c:numCache>
            </c:numRef>
          </c:xVal>
          <c:yVal>
            <c:numLit>
              <c:formatCode>General</c:formatCode>
              <c:ptCount val="1"/>
              <c:pt idx="0">
                <c:v>0.5</c:v>
              </c:pt>
            </c:numLit>
          </c:yVal>
          <c:smooth val="0"/>
          <c:extLst>
            <c:ext xmlns:c16="http://schemas.microsoft.com/office/drawing/2014/chart" uri="{C3380CC4-5D6E-409C-BE32-E72D297353CC}">
              <c16:uniqueId val="{0000000A-4513-44AC-A642-1E77E2459266}"/>
            </c:ext>
          </c:extLst>
        </c:ser>
        <c:ser>
          <c:idx val="11"/>
          <c:order val="11"/>
          <c:tx>
            <c:v>Unimportant h = 25</c:v>
          </c:tx>
          <c:spPr>
            <a:ln w="25400" cap="rnd">
              <a:noFill/>
              <a:round/>
            </a:ln>
            <a:effectLst/>
          </c:spPr>
          <c:marker>
            <c:symbol val="none"/>
          </c:marker>
          <c:errBars>
            <c:errDir val="y"/>
            <c:errBarType val="both"/>
            <c:errValType val="fixedVal"/>
            <c:noEndCap val="1"/>
            <c:val val="0.5"/>
            <c:spPr>
              <a:noFill/>
              <a:ln w="19050" cap="flat" cmpd="sng" algn="ctr">
                <a:solidFill>
                  <a:schemeClr val="accent2">
                    <a:lumMod val="75000"/>
                  </a:schemeClr>
                </a:solidFill>
                <a:prstDash val="solid"/>
                <a:round/>
              </a:ln>
              <a:effectLst/>
            </c:spPr>
          </c:errBars>
          <c:errBars>
            <c:errDir val="x"/>
            <c:errBarType val="both"/>
            <c:errValType val="fixedVal"/>
            <c:noEndCap val="0"/>
            <c:val val="1"/>
            <c:spPr>
              <a:noFill/>
              <a:ln w="9525" cap="flat" cmpd="sng" algn="ctr">
                <a:noFill/>
                <a:round/>
              </a:ln>
              <a:effectLst/>
            </c:spPr>
          </c:errBars>
          <c:xVal>
            <c:numRef>
              <c:f>'Sensitivity example plot k=50'!$H$14</c:f>
              <c:numCache>
                <c:formatCode>General</c:formatCode>
                <c:ptCount val="1"/>
                <c:pt idx="0">
                  <c:v>41.5</c:v>
                </c:pt>
              </c:numCache>
            </c:numRef>
          </c:xVal>
          <c:yVal>
            <c:numLit>
              <c:formatCode>General</c:formatCode>
              <c:ptCount val="1"/>
              <c:pt idx="0">
                <c:v>0.5</c:v>
              </c:pt>
            </c:numLit>
          </c:yVal>
          <c:smooth val="0"/>
          <c:extLst>
            <c:ext xmlns:c16="http://schemas.microsoft.com/office/drawing/2014/chart" uri="{C3380CC4-5D6E-409C-BE32-E72D297353CC}">
              <c16:uniqueId val="{0000000B-4513-44AC-A642-1E77E2459266}"/>
            </c:ext>
          </c:extLst>
        </c:ser>
        <c:ser>
          <c:idx val="12"/>
          <c:order val="12"/>
          <c:tx>
            <c:v>Unimportant h = 30</c:v>
          </c:tx>
          <c:spPr>
            <a:ln w="25400" cap="rnd">
              <a:noFill/>
              <a:round/>
            </a:ln>
            <a:effectLst/>
          </c:spPr>
          <c:marker>
            <c:symbol val="none"/>
          </c:marker>
          <c:errBars>
            <c:errDir val="y"/>
            <c:errBarType val="both"/>
            <c:errValType val="fixedVal"/>
            <c:noEndCap val="1"/>
            <c:val val="0.5"/>
            <c:spPr>
              <a:noFill/>
              <a:ln w="19050" cap="flat" cmpd="sng" algn="ctr">
                <a:solidFill>
                  <a:schemeClr val="accent5">
                    <a:lumMod val="50000"/>
                  </a:schemeClr>
                </a:solidFill>
                <a:prstDash val="solid"/>
                <a:round/>
              </a:ln>
              <a:effectLst/>
            </c:spPr>
          </c:errBars>
          <c:errBars>
            <c:errDir val="x"/>
            <c:errBarType val="both"/>
            <c:errValType val="fixedVal"/>
            <c:noEndCap val="0"/>
            <c:val val="1"/>
            <c:spPr>
              <a:noFill/>
              <a:ln w="9525" cap="flat" cmpd="sng" algn="ctr">
                <a:noFill/>
                <a:round/>
              </a:ln>
              <a:effectLst/>
            </c:spPr>
          </c:errBars>
          <c:xVal>
            <c:numRef>
              <c:f>'Sensitivity example plot k=50'!$H$15</c:f>
              <c:numCache>
                <c:formatCode>General</c:formatCode>
                <c:ptCount val="1"/>
                <c:pt idx="0">
                  <c:v>42.5</c:v>
                </c:pt>
              </c:numCache>
            </c:numRef>
          </c:xVal>
          <c:yVal>
            <c:numLit>
              <c:formatCode>General</c:formatCode>
              <c:ptCount val="1"/>
              <c:pt idx="0">
                <c:v>0.5</c:v>
              </c:pt>
            </c:numLit>
          </c:yVal>
          <c:smooth val="0"/>
          <c:extLst>
            <c:ext xmlns:c16="http://schemas.microsoft.com/office/drawing/2014/chart" uri="{C3380CC4-5D6E-409C-BE32-E72D297353CC}">
              <c16:uniqueId val="{0000000C-4513-44AC-A642-1E77E2459266}"/>
            </c:ext>
          </c:extLst>
        </c:ser>
        <c:dLbls>
          <c:showLegendKey val="0"/>
          <c:showVal val="0"/>
          <c:showCatName val="0"/>
          <c:showSerName val="0"/>
          <c:showPercent val="0"/>
          <c:showBubbleSize val="0"/>
        </c:dLbls>
        <c:axId val="367541040"/>
        <c:axId val="367532304"/>
      </c:scatterChart>
      <c:catAx>
        <c:axId val="367541040"/>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Input</a:t>
                </a:r>
                <a:r>
                  <a:rPr lang="en-GB" sz="1400" baseline="0"/>
                  <a:t> parameter </a:t>
                </a:r>
                <a:endParaRPr lang="en-GB" sz="1400"/>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in"/>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367532304"/>
        <c:crosses val="autoZero"/>
        <c:auto val="1"/>
        <c:lblAlgn val="ctr"/>
        <c:lblOffset val="100"/>
        <c:tickLblSkip val="1"/>
        <c:noMultiLvlLbl val="0"/>
      </c:catAx>
      <c:valAx>
        <c:axId val="367532304"/>
        <c:scaling>
          <c:orientation val="minMax"/>
          <c:max val="0.15000000000000002"/>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b="0" i="0" u="none" strike="noStrike" baseline="0">
                    <a:effectLst/>
                  </a:rPr>
                  <a:t>S</a:t>
                </a:r>
                <a:r>
                  <a:rPr lang="el-GR" sz="1400" b="0" i="0" u="none" strike="noStrike" baseline="0">
                    <a:effectLst/>
                  </a:rPr>
                  <a:t>χ</a:t>
                </a:r>
                <a:endParaRPr lang="en-GB" sz="1400" baseline="0"/>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36754104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1"/>
          <c:order val="1"/>
          <c:tx>
            <c:v>h=5</c:v>
          </c:tx>
          <c:spPr>
            <a:ln w="19050" cap="rnd">
              <a:solidFill>
                <a:schemeClr val="accent2">
                  <a:lumMod val="60000"/>
                  <a:lumOff val="40000"/>
                </a:schemeClr>
              </a:solidFill>
              <a:round/>
            </a:ln>
            <a:effectLst/>
          </c:spPr>
          <c:marker>
            <c:symbol val="none"/>
          </c:marker>
          <c:cat>
            <c:numRef>
              <c:f>'Sensitivity example plot k=10'!$B$2:$B$11</c:f>
              <c:numCache>
                <c:formatCode>General</c:formatCode>
                <c:ptCount val="10"/>
                <c:pt idx="0">
                  <c:v>9</c:v>
                </c:pt>
                <c:pt idx="1">
                  <c:v>10</c:v>
                </c:pt>
                <c:pt idx="2">
                  <c:v>8</c:v>
                </c:pt>
                <c:pt idx="3">
                  <c:v>7</c:v>
                </c:pt>
                <c:pt idx="4">
                  <c:v>6</c:v>
                </c:pt>
                <c:pt idx="5">
                  <c:v>5</c:v>
                </c:pt>
                <c:pt idx="6">
                  <c:v>4</c:v>
                </c:pt>
                <c:pt idx="7">
                  <c:v>3</c:v>
                </c:pt>
                <c:pt idx="8">
                  <c:v>2</c:v>
                </c:pt>
                <c:pt idx="9">
                  <c:v>1</c:v>
                </c:pt>
              </c:numCache>
            </c:numRef>
          </c:cat>
          <c:val>
            <c:numRef>
              <c:f>'Sensitivity example plot k=10'!$Q$2:$Q$11</c:f>
              <c:numCache>
                <c:formatCode>General</c:formatCode>
                <c:ptCount val="10"/>
                <c:pt idx="0">
                  <c:v>1.7991461537721961E-2</c:v>
                </c:pt>
                <c:pt idx="1">
                  <c:v>1.7991461537721961E-2</c:v>
                </c:pt>
                <c:pt idx="2">
                  <c:v>1.7991461537721961E-2</c:v>
                </c:pt>
                <c:pt idx="3">
                  <c:v>1.7991461537721961E-2</c:v>
                </c:pt>
                <c:pt idx="4">
                  <c:v>1.7991461537721961E-2</c:v>
                </c:pt>
                <c:pt idx="5">
                  <c:v>1.7991461537721961E-2</c:v>
                </c:pt>
                <c:pt idx="6">
                  <c:v>1.7991461537721961E-2</c:v>
                </c:pt>
                <c:pt idx="7">
                  <c:v>1.7991461537721961E-2</c:v>
                </c:pt>
                <c:pt idx="8">
                  <c:v>1.7991461537721961E-2</c:v>
                </c:pt>
                <c:pt idx="9">
                  <c:v>1.7991461537721961E-2</c:v>
                </c:pt>
              </c:numCache>
            </c:numRef>
          </c:val>
          <c:smooth val="0"/>
          <c:extLst>
            <c:ext xmlns:c16="http://schemas.microsoft.com/office/drawing/2014/chart" uri="{C3380CC4-5D6E-409C-BE32-E72D297353CC}">
              <c16:uniqueId val="{00000000-C4EF-4E02-8B18-15C48EB1DF38}"/>
            </c:ext>
          </c:extLst>
        </c:ser>
        <c:ser>
          <c:idx val="2"/>
          <c:order val="2"/>
          <c:tx>
            <c:v>h=10</c:v>
          </c:tx>
          <c:spPr>
            <a:ln w="19050" cap="rnd">
              <a:solidFill>
                <a:schemeClr val="accent5">
                  <a:lumMod val="60000"/>
                  <a:lumOff val="40000"/>
                </a:schemeClr>
              </a:solidFill>
              <a:round/>
            </a:ln>
            <a:effectLst/>
          </c:spPr>
          <c:marker>
            <c:symbol val="none"/>
          </c:marker>
          <c:cat>
            <c:numRef>
              <c:f>'Sensitivity example plot k=10'!$B$2:$B$11</c:f>
              <c:numCache>
                <c:formatCode>General</c:formatCode>
                <c:ptCount val="10"/>
                <c:pt idx="0">
                  <c:v>9</c:v>
                </c:pt>
                <c:pt idx="1">
                  <c:v>10</c:v>
                </c:pt>
                <c:pt idx="2">
                  <c:v>8</c:v>
                </c:pt>
                <c:pt idx="3">
                  <c:v>7</c:v>
                </c:pt>
                <c:pt idx="4">
                  <c:v>6</c:v>
                </c:pt>
                <c:pt idx="5">
                  <c:v>5</c:v>
                </c:pt>
                <c:pt idx="6">
                  <c:v>4</c:v>
                </c:pt>
                <c:pt idx="7">
                  <c:v>3</c:v>
                </c:pt>
                <c:pt idx="8">
                  <c:v>2</c:v>
                </c:pt>
                <c:pt idx="9">
                  <c:v>1</c:v>
                </c:pt>
              </c:numCache>
            </c:numRef>
          </c:cat>
          <c:val>
            <c:numRef>
              <c:f>'Sensitivity example plot k=10'!$R$2:$R$11</c:f>
              <c:numCache>
                <c:formatCode>General</c:formatCode>
                <c:ptCount val="10"/>
                <c:pt idx="0">
                  <c:v>4.2488572016066158E-2</c:v>
                </c:pt>
                <c:pt idx="1">
                  <c:v>4.2488572016066158E-2</c:v>
                </c:pt>
                <c:pt idx="2">
                  <c:v>4.2488572016066158E-2</c:v>
                </c:pt>
                <c:pt idx="3">
                  <c:v>4.2488572016066158E-2</c:v>
                </c:pt>
                <c:pt idx="4">
                  <c:v>4.2488572016066158E-2</c:v>
                </c:pt>
                <c:pt idx="5">
                  <c:v>4.2488572016066158E-2</c:v>
                </c:pt>
                <c:pt idx="6">
                  <c:v>4.2488572016066158E-2</c:v>
                </c:pt>
                <c:pt idx="7">
                  <c:v>4.2488572016066158E-2</c:v>
                </c:pt>
                <c:pt idx="8">
                  <c:v>4.2488572016066158E-2</c:v>
                </c:pt>
                <c:pt idx="9">
                  <c:v>4.2488572016066158E-2</c:v>
                </c:pt>
              </c:numCache>
            </c:numRef>
          </c:val>
          <c:smooth val="0"/>
          <c:extLst>
            <c:ext xmlns:c16="http://schemas.microsoft.com/office/drawing/2014/chart" uri="{C3380CC4-5D6E-409C-BE32-E72D297353CC}">
              <c16:uniqueId val="{00000001-C4EF-4E02-8B18-15C48EB1DF38}"/>
            </c:ext>
          </c:extLst>
        </c:ser>
        <c:ser>
          <c:idx val="3"/>
          <c:order val="3"/>
          <c:tx>
            <c:v>h = 15</c:v>
          </c:tx>
          <c:spPr>
            <a:ln w="15875" cap="rnd">
              <a:solidFill>
                <a:schemeClr val="accent2">
                  <a:lumMod val="60000"/>
                  <a:lumOff val="40000"/>
                </a:schemeClr>
              </a:solidFill>
              <a:round/>
            </a:ln>
            <a:effectLst/>
          </c:spPr>
          <c:marker>
            <c:symbol val="none"/>
          </c:marker>
          <c:cat>
            <c:numRef>
              <c:f>'Sensitivity example plot k=10'!$B$2:$B$11</c:f>
              <c:numCache>
                <c:formatCode>General</c:formatCode>
                <c:ptCount val="10"/>
                <c:pt idx="0">
                  <c:v>9</c:v>
                </c:pt>
                <c:pt idx="1">
                  <c:v>10</c:v>
                </c:pt>
                <c:pt idx="2">
                  <c:v>8</c:v>
                </c:pt>
                <c:pt idx="3">
                  <c:v>7</c:v>
                </c:pt>
                <c:pt idx="4">
                  <c:v>6</c:v>
                </c:pt>
                <c:pt idx="5">
                  <c:v>5</c:v>
                </c:pt>
                <c:pt idx="6">
                  <c:v>4</c:v>
                </c:pt>
                <c:pt idx="7">
                  <c:v>3</c:v>
                </c:pt>
                <c:pt idx="8">
                  <c:v>2</c:v>
                </c:pt>
                <c:pt idx="9">
                  <c:v>1</c:v>
                </c:pt>
              </c:numCache>
            </c:numRef>
          </c:cat>
          <c:val>
            <c:numRef>
              <c:f>'Sensitivity example plot k=10'!$S$2:$S$11</c:f>
              <c:numCache>
                <c:formatCode>General</c:formatCode>
                <c:ptCount val="10"/>
                <c:pt idx="0">
                  <c:v>0.10220800948840346</c:v>
                </c:pt>
                <c:pt idx="1">
                  <c:v>0.10220800948840346</c:v>
                </c:pt>
                <c:pt idx="2">
                  <c:v>0.10220800948840346</c:v>
                </c:pt>
                <c:pt idx="3">
                  <c:v>0.10220800948840346</c:v>
                </c:pt>
                <c:pt idx="4">
                  <c:v>0.10220800948840346</c:v>
                </c:pt>
                <c:pt idx="5">
                  <c:v>0.10220800948840346</c:v>
                </c:pt>
                <c:pt idx="6">
                  <c:v>0.10220800948840346</c:v>
                </c:pt>
                <c:pt idx="7">
                  <c:v>0.10220800948840346</c:v>
                </c:pt>
                <c:pt idx="8">
                  <c:v>0.10220800948840346</c:v>
                </c:pt>
                <c:pt idx="9">
                  <c:v>0.10220800948840346</c:v>
                </c:pt>
              </c:numCache>
            </c:numRef>
          </c:val>
          <c:smooth val="0"/>
          <c:extLst>
            <c:ext xmlns:c16="http://schemas.microsoft.com/office/drawing/2014/chart" uri="{C3380CC4-5D6E-409C-BE32-E72D297353CC}">
              <c16:uniqueId val="{00000002-C4EF-4E02-8B18-15C48EB1DF38}"/>
            </c:ext>
          </c:extLst>
        </c:ser>
        <c:ser>
          <c:idx val="4"/>
          <c:order val="4"/>
          <c:tx>
            <c:v>h = 20</c:v>
          </c:tx>
          <c:spPr>
            <a:ln w="15875" cap="rnd">
              <a:solidFill>
                <a:schemeClr val="accent2">
                  <a:lumMod val="40000"/>
                  <a:lumOff val="60000"/>
                </a:schemeClr>
              </a:solidFill>
              <a:round/>
            </a:ln>
            <a:effectLst/>
          </c:spPr>
          <c:marker>
            <c:symbol val="none"/>
          </c:marker>
          <c:cat>
            <c:numRef>
              <c:f>'Sensitivity example plot k=10'!$B$2:$B$11</c:f>
              <c:numCache>
                <c:formatCode>General</c:formatCode>
                <c:ptCount val="10"/>
                <c:pt idx="0">
                  <c:v>9</c:v>
                </c:pt>
                <c:pt idx="1">
                  <c:v>10</c:v>
                </c:pt>
                <c:pt idx="2">
                  <c:v>8</c:v>
                </c:pt>
                <c:pt idx="3">
                  <c:v>7</c:v>
                </c:pt>
                <c:pt idx="4">
                  <c:v>6</c:v>
                </c:pt>
                <c:pt idx="5">
                  <c:v>5</c:v>
                </c:pt>
                <c:pt idx="6">
                  <c:v>4</c:v>
                </c:pt>
                <c:pt idx="7">
                  <c:v>3</c:v>
                </c:pt>
                <c:pt idx="8">
                  <c:v>2</c:v>
                </c:pt>
                <c:pt idx="9">
                  <c:v>1</c:v>
                </c:pt>
              </c:numCache>
            </c:numRef>
          </c:cat>
          <c:val>
            <c:numRef>
              <c:f>'Sensitivity example plot k=10'!$T$2:$T$11</c:f>
              <c:numCache>
                <c:formatCode>General</c:formatCode>
                <c:ptCount val="10"/>
                <c:pt idx="0">
                  <c:v>0.10220800948840346</c:v>
                </c:pt>
                <c:pt idx="1">
                  <c:v>0.10220800948840346</c:v>
                </c:pt>
                <c:pt idx="2">
                  <c:v>0.10220800948840346</c:v>
                </c:pt>
                <c:pt idx="3">
                  <c:v>0.10220800948840346</c:v>
                </c:pt>
                <c:pt idx="4">
                  <c:v>0.10220800948840346</c:v>
                </c:pt>
                <c:pt idx="5">
                  <c:v>0.10220800948840346</c:v>
                </c:pt>
                <c:pt idx="6">
                  <c:v>0.10220800948840346</c:v>
                </c:pt>
                <c:pt idx="7">
                  <c:v>0.10220800948840346</c:v>
                </c:pt>
                <c:pt idx="8">
                  <c:v>0.10220800948840346</c:v>
                </c:pt>
                <c:pt idx="9">
                  <c:v>0.10220800948840346</c:v>
                </c:pt>
              </c:numCache>
            </c:numRef>
          </c:val>
          <c:smooth val="0"/>
          <c:extLst>
            <c:ext xmlns:c16="http://schemas.microsoft.com/office/drawing/2014/chart" uri="{C3380CC4-5D6E-409C-BE32-E72D297353CC}">
              <c16:uniqueId val="{00000003-C4EF-4E02-8B18-15C48EB1DF38}"/>
            </c:ext>
          </c:extLst>
        </c:ser>
        <c:ser>
          <c:idx val="5"/>
          <c:order val="5"/>
          <c:tx>
            <c:v>h=25</c:v>
          </c:tx>
          <c:spPr>
            <a:ln w="15875" cap="rnd">
              <a:solidFill>
                <a:schemeClr val="accent2">
                  <a:lumMod val="20000"/>
                  <a:lumOff val="80000"/>
                </a:schemeClr>
              </a:solidFill>
              <a:round/>
            </a:ln>
            <a:effectLst/>
          </c:spPr>
          <c:marker>
            <c:symbol val="none"/>
          </c:marker>
          <c:cat>
            <c:numRef>
              <c:f>'Sensitivity example plot k=10'!$B$2:$B$11</c:f>
              <c:numCache>
                <c:formatCode>General</c:formatCode>
                <c:ptCount val="10"/>
                <c:pt idx="0">
                  <c:v>9</c:v>
                </c:pt>
                <c:pt idx="1">
                  <c:v>10</c:v>
                </c:pt>
                <c:pt idx="2">
                  <c:v>8</c:v>
                </c:pt>
                <c:pt idx="3">
                  <c:v>7</c:v>
                </c:pt>
                <c:pt idx="4">
                  <c:v>6</c:v>
                </c:pt>
                <c:pt idx="5">
                  <c:v>5</c:v>
                </c:pt>
                <c:pt idx="6">
                  <c:v>4</c:v>
                </c:pt>
                <c:pt idx="7">
                  <c:v>3</c:v>
                </c:pt>
                <c:pt idx="8">
                  <c:v>2</c:v>
                </c:pt>
                <c:pt idx="9">
                  <c:v>1</c:v>
                </c:pt>
              </c:numCache>
            </c:numRef>
          </c:cat>
          <c:val>
            <c:numRef>
              <c:f>'Sensitivity example plot k=10'!$U$2:$U$11</c:f>
              <c:numCache>
                <c:formatCode>General</c:formatCode>
                <c:ptCount val="10"/>
                <c:pt idx="0">
                  <c:v>0.10220800948840346</c:v>
                </c:pt>
                <c:pt idx="1">
                  <c:v>0.10220800948840346</c:v>
                </c:pt>
                <c:pt idx="2">
                  <c:v>0.10220800948840346</c:v>
                </c:pt>
                <c:pt idx="3">
                  <c:v>0.10220800948840346</c:v>
                </c:pt>
                <c:pt idx="4">
                  <c:v>0.10220800948840346</c:v>
                </c:pt>
                <c:pt idx="5">
                  <c:v>0.10220800948840346</c:v>
                </c:pt>
                <c:pt idx="6">
                  <c:v>0.10220800948840346</c:v>
                </c:pt>
                <c:pt idx="7">
                  <c:v>0.10220800948840346</c:v>
                </c:pt>
                <c:pt idx="8">
                  <c:v>0.10220800948840346</c:v>
                </c:pt>
                <c:pt idx="9">
                  <c:v>0.10220800948840346</c:v>
                </c:pt>
              </c:numCache>
            </c:numRef>
          </c:val>
          <c:smooth val="0"/>
          <c:extLst>
            <c:ext xmlns:c16="http://schemas.microsoft.com/office/drawing/2014/chart" uri="{C3380CC4-5D6E-409C-BE32-E72D297353CC}">
              <c16:uniqueId val="{00000004-C4EF-4E02-8B18-15C48EB1DF38}"/>
            </c:ext>
          </c:extLst>
        </c:ser>
        <c:ser>
          <c:idx val="6"/>
          <c:order val="6"/>
          <c:tx>
            <c:v>h=30</c:v>
          </c:tx>
          <c:spPr>
            <a:ln w="19050" cap="rnd">
              <a:solidFill>
                <a:schemeClr val="accent2">
                  <a:lumMod val="75000"/>
                </a:schemeClr>
              </a:solidFill>
              <a:round/>
            </a:ln>
            <a:effectLst/>
          </c:spPr>
          <c:marker>
            <c:symbol val="none"/>
          </c:marker>
          <c:cat>
            <c:numRef>
              <c:f>'Sensitivity example plot k=10'!$B$2:$B$11</c:f>
              <c:numCache>
                <c:formatCode>General</c:formatCode>
                <c:ptCount val="10"/>
                <c:pt idx="0">
                  <c:v>9</c:v>
                </c:pt>
                <c:pt idx="1">
                  <c:v>10</c:v>
                </c:pt>
                <c:pt idx="2">
                  <c:v>8</c:v>
                </c:pt>
                <c:pt idx="3">
                  <c:v>7</c:v>
                </c:pt>
                <c:pt idx="4">
                  <c:v>6</c:v>
                </c:pt>
                <c:pt idx="5">
                  <c:v>5</c:v>
                </c:pt>
                <c:pt idx="6">
                  <c:v>4</c:v>
                </c:pt>
                <c:pt idx="7">
                  <c:v>3</c:v>
                </c:pt>
                <c:pt idx="8">
                  <c:v>2</c:v>
                </c:pt>
                <c:pt idx="9">
                  <c:v>1</c:v>
                </c:pt>
              </c:numCache>
            </c:numRef>
          </c:cat>
          <c:val>
            <c:numRef>
              <c:f>'Sensitivity example plot k=10'!$V$2:$V$11</c:f>
              <c:numCache>
                <c:formatCode>General</c:formatCode>
                <c:ptCount val="10"/>
                <c:pt idx="0">
                  <c:v>0.10220800948840346</c:v>
                </c:pt>
                <c:pt idx="1">
                  <c:v>0.10220800948840346</c:v>
                </c:pt>
                <c:pt idx="2">
                  <c:v>0.10220800948840346</c:v>
                </c:pt>
                <c:pt idx="3">
                  <c:v>0.10220800948840346</c:v>
                </c:pt>
                <c:pt idx="4">
                  <c:v>0.10220800948840346</c:v>
                </c:pt>
                <c:pt idx="5">
                  <c:v>0.10220800948840346</c:v>
                </c:pt>
                <c:pt idx="6">
                  <c:v>0.10220800948840346</c:v>
                </c:pt>
                <c:pt idx="7">
                  <c:v>0.10220800948840346</c:v>
                </c:pt>
                <c:pt idx="8">
                  <c:v>0.10220800948840346</c:v>
                </c:pt>
                <c:pt idx="9">
                  <c:v>0.10220800948840346</c:v>
                </c:pt>
              </c:numCache>
            </c:numRef>
          </c:val>
          <c:smooth val="0"/>
          <c:extLst>
            <c:ext xmlns:c16="http://schemas.microsoft.com/office/drawing/2014/chart" uri="{C3380CC4-5D6E-409C-BE32-E72D297353CC}">
              <c16:uniqueId val="{00000005-C4EF-4E02-8B18-15C48EB1DF38}"/>
            </c:ext>
          </c:extLst>
        </c:ser>
        <c:dLbls>
          <c:showLegendKey val="0"/>
          <c:showVal val="0"/>
          <c:showCatName val="0"/>
          <c:showSerName val="0"/>
          <c:showPercent val="0"/>
          <c:showBubbleSize val="0"/>
        </c:dLbls>
        <c:marker val="1"/>
        <c:smooth val="0"/>
        <c:axId val="367541040"/>
        <c:axId val="367532304"/>
      </c:lineChart>
      <c:scatterChart>
        <c:scatterStyle val="lineMarker"/>
        <c:varyColors val="0"/>
        <c:ser>
          <c:idx val="0"/>
          <c:order val="0"/>
          <c:tx>
            <c:v>S_xi</c:v>
          </c:tx>
          <c:spPr>
            <a:ln w="25400" cap="rnd">
              <a:noFill/>
              <a:round/>
            </a:ln>
            <a:effectLst/>
          </c:spPr>
          <c:marker>
            <c:symbol val="circle"/>
            <c:size val="5"/>
            <c:spPr>
              <a:solidFill>
                <a:schemeClr val="tx1"/>
              </a:solidFill>
              <a:ln w="9525">
                <a:solidFill>
                  <a:schemeClr val="tx1"/>
                </a:solidFill>
              </a:ln>
              <a:effectLst/>
            </c:spPr>
          </c:marker>
          <c:xVal>
            <c:numRef>
              <c:f>'Sensitivity example plot k=10'!$A$2:$A$11</c:f>
              <c:numCache>
                <c:formatCode>General</c:formatCode>
                <c:ptCount val="10"/>
                <c:pt idx="0">
                  <c:v>1</c:v>
                </c:pt>
                <c:pt idx="1">
                  <c:v>2</c:v>
                </c:pt>
                <c:pt idx="2">
                  <c:v>3</c:v>
                </c:pt>
                <c:pt idx="3">
                  <c:v>4</c:v>
                </c:pt>
                <c:pt idx="4">
                  <c:v>5</c:v>
                </c:pt>
                <c:pt idx="5">
                  <c:v>6</c:v>
                </c:pt>
                <c:pt idx="6">
                  <c:v>7</c:v>
                </c:pt>
                <c:pt idx="7">
                  <c:v>8</c:v>
                </c:pt>
                <c:pt idx="8">
                  <c:v>9</c:v>
                </c:pt>
                <c:pt idx="9">
                  <c:v>10</c:v>
                </c:pt>
              </c:numCache>
            </c:numRef>
          </c:xVal>
          <c:yVal>
            <c:numRef>
              <c:f>'Sensitivity example plot k=10'!$D$2:$D$11</c:f>
              <c:numCache>
                <c:formatCode>General</c:formatCode>
                <c:ptCount val="10"/>
                <c:pt idx="0">
                  <c:v>9.7999999999999997E-5</c:v>
                </c:pt>
                <c:pt idx="1">
                  <c:v>1.54E-4</c:v>
                </c:pt>
                <c:pt idx="2">
                  <c:v>7.9500000000000003E-4</c:v>
                </c:pt>
                <c:pt idx="3">
                  <c:v>1.7279999999999999E-3</c:v>
                </c:pt>
                <c:pt idx="4">
                  <c:v>5.13E-3</c:v>
                </c:pt>
                <c:pt idx="5">
                  <c:v>1.2569E-2</c:v>
                </c:pt>
                <c:pt idx="6">
                  <c:v>3.1959000000000001E-2</c:v>
                </c:pt>
                <c:pt idx="7">
                  <c:v>8.1990999999999994E-2</c:v>
                </c:pt>
                <c:pt idx="8">
                  <c:v>0.28315200000000001</c:v>
                </c:pt>
                <c:pt idx="9">
                  <c:v>0.58242400000000005</c:v>
                </c:pt>
              </c:numCache>
            </c:numRef>
          </c:yVal>
          <c:smooth val="0"/>
          <c:extLst>
            <c:ext xmlns:c16="http://schemas.microsoft.com/office/drawing/2014/chart" uri="{C3380CC4-5D6E-409C-BE32-E72D297353CC}">
              <c16:uniqueId val="{00000006-C4EF-4E02-8B18-15C48EB1DF38}"/>
            </c:ext>
          </c:extLst>
        </c:ser>
        <c:ser>
          <c:idx val="7"/>
          <c:order val="7"/>
          <c:tx>
            <c:v>Unimportant h = 5</c:v>
          </c:tx>
          <c:spPr>
            <a:ln w="25400" cap="rnd">
              <a:noFill/>
              <a:round/>
            </a:ln>
            <a:effectLst/>
          </c:spPr>
          <c:marker>
            <c:symbol val="none"/>
          </c:marker>
          <c:errBars>
            <c:errDir val="y"/>
            <c:errBarType val="plus"/>
            <c:errValType val="fixedVal"/>
            <c:noEndCap val="1"/>
            <c:val val="1"/>
            <c:spPr>
              <a:noFill/>
              <a:ln w="19050" cap="flat" cmpd="sng" algn="ctr">
                <a:solidFill>
                  <a:schemeClr val="accent2">
                    <a:lumMod val="60000"/>
                    <a:lumOff val="40000"/>
                  </a:schemeClr>
                </a:solidFill>
                <a:prstDash val="solid"/>
                <a:round/>
              </a:ln>
              <a:effectLst/>
            </c:spPr>
          </c:errBars>
          <c:errBars>
            <c:errDir val="x"/>
            <c:errBarType val="both"/>
            <c:errValType val="fixedVal"/>
            <c:noEndCap val="0"/>
            <c:val val="0"/>
            <c:spPr>
              <a:noFill/>
              <a:ln w="9525" cap="flat" cmpd="sng" algn="ctr">
                <a:noFill/>
                <a:round/>
              </a:ln>
              <a:effectLst/>
            </c:spPr>
          </c:errBars>
          <c:xVal>
            <c:numRef>
              <c:f>'Sensitivity example plot k=10'!$J$9</c:f>
              <c:numCache>
                <c:formatCode>General</c:formatCode>
                <c:ptCount val="1"/>
                <c:pt idx="0">
                  <c:v>6.5</c:v>
                </c:pt>
              </c:numCache>
            </c:numRef>
          </c:xVal>
          <c:yVal>
            <c:numRef>
              <c:f>'Sensitivity example plot k=10'!$I$9</c:f>
              <c:numCache>
                <c:formatCode>General</c:formatCode>
                <c:ptCount val="1"/>
                <c:pt idx="0">
                  <c:v>0</c:v>
                </c:pt>
              </c:numCache>
            </c:numRef>
          </c:yVal>
          <c:smooth val="0"/>
          <c:extLst>
            <c:ext xmlns:c16="http://schemas.microsoft.com/office/drawing/2014/chart" uri="{C3380CC4-5D6E-409C-BE32-E72D297353CC}">
              <c16:uniqueId val="{00000007-C4EF-4E02-8B18-15C48EB1DF38}"/>
            </c:ext>
          </c:extLst>
        </c:ser>
        <c:ser>
          <c:idx val="8"/>
          <c:order val="8"/>
          <c:tx>
            <c:v>Unimportant h = 10</c:v>
          </c:tx>
          <c:spPr>
            <a:ln w="25400" cap="rnd">
              <a:noFill/>
              <a:round/>
            </a:ln>
            <a:effectLst/>
          </c:spPr>
          <c:marker>
            <c:symbol val="none"/>
          </c:marker>
          <c:errBars>
            <c:errDir val="y"/>
            <c:errBarType val="both"/>
            <c:errValType val="fixedVal"/>
            <c:noEndCap val="1"/>
            <c:val val="0.5"/>
            <c:spPr>
              <a:noFill/>
              <a:ln w="19050" cap="flat" cmpd="sng" algn="ctr">
                <a:solidFill>
                  <a:schemeClr val="accent5">
                    <a:lumMod val="60000"/>
                    <a:lumOff val="40000"/>
                  </a:schemeClr>
                </a:solidFill>
                <a:prstDash val="solid"/>
                <a:round/>
              </a:ln>
              <a:effectLst/>
            </c:spPr>
          </c:errBars>
          <c:errBars>
            <c:errDir val="x"/>
            <c:errBarType val="both"/>
            <c:errValType val="fixedVal"/>
            <c:noEndCap val="0"/>
            <c:val val="1"/>
            <c:spPr>
              <a:noFill/>
              <a:ln w="9525" cap="flat" cmpd="sng" algn="ctr">
                <a:noFill/>
                <a:round/>
              </a:ln>
              <a:effectLst/>
            </c:spPr>
          </c:errBars>
          <c:xVal>
            <c:numRef>
              <c:f>'Sensitivity example plot k=10'!$J$10</c:f>
              <c:numCache>
                <c:formatCode>General</c:formatCode>
                <c:ptCount val="1"/>
                <c:pt idx="0">
                  <c:v>7.5</c:v>
                </c:pt>
              </c:numCache>
            </c:numRef>
          </c:xVal>
          <c:yVal>
            <c:numLit>
              <c:formatCode>General</c:formatCode>
              <c:ptCount val="1"/>
              <c:pt idx="0">
                <c:v>0.5</c:v>
              </c:pt>
            </c:numLit>
          </c:yVal>
          <c:smooth val="0"/>
          <c:extLst>
            <c:ext xmlns:c16="http://schemas.microsoft.com/office/drawing/2014/chart" uri="{C3380CC4-5D6E-409C-BE32-E72D297353CC}">
              <c16:uniqueId val="{00000008-C4EF-4E02-8B18-15C48EB1DF38}"/>
            </c:ext>
          </c:extLst>
        </c:ser>
        <c:ser>
          <c:idx val="9"/>
          <c:order val="9"/>
          <c:tx>
            <c:v>Unimportant h = 15 and further</c:v>
          </c:tx>
          <c:spPr>
            <a:ln w="25400" cap="rnd">
              <a:noFill/>
              <a:round/>
            </a:ln>
            <a:effectLst/>
          </c:spPr>
          <c:marker>
            <c:symbol val="none"/>
          </c:marker>
          <c:errBars>
            <c:errDir val="y"/>
            <c:errBarType val="both"/>
            <c:errValType val="fixedVal"/>
            <c:noEndCap val="1"/>
            <c:val val="0.5"/>
            <c:spPr>
              <a:noFill/>
              <a:ln w="19050" cap="flat" cmpd="sng" algn="ctr">
                <a:solidFill>
                  <a:schemeClr val="accent2">
                    <a:lumMod val="75000"/>
                  </a:schemeClr>
                </a:solidFill>
                <a:prstDash val="solid"/>
                <a:round/>
              </a:ln>
              <a:effectLst/>
            </c:spPr>
          </c:errBars>
          <c:errBars>
            <c:errDir val="x"/>
            <c:errBarType val="both"/>
            <c:errValType val="fixedVal"/>
            <c:noEndCap val="0"/>
            <c:val val="1"/>
            <c:spPr>
              <a:noFill/>
              <a:ln w="9525" cap="flat" cmpd="sng" algn="ctr">
                <a:noFill/>
                <a:round/>
              </a:ln>
              <a:effectLst/>
            </c:spPr>
          </c:errBars>
          <c:xVal>
            <c:numRef>
              <c:f>'Sensitivity example plot k=10'!$J$11</c:f>
              <c:numCache>
                <c:formatCode>General</c:formatCode>
                <c:ptCount val="1"/>
                <c:pt idx="0">
                  <c:v>8.5</c:v>
                </c:pt>
              </c:numCache>
            </c:numRef>
          </c:xVal>
          <c:yVal>
            <c:numLit>
              <c:formatCode>General</c:formatCode>
              <c:ptCount val="1"/>
              <c:pt idx="0">
                <c:v>0.5</c:v>
              </c:pt>
            </c:numLit>
          </c:yVal>
          <c:smooth val="0"/>
          <c:extLst>
            <c:ext xmlns:c16="http://schemas.microsoft.com/office/drawing/2014/chart" uri="{C3380CC4-5D6E-409C-BE32-E72D297353CC}">
              <c16:uniqueId val="{00000009-C4EF-4E02-8B18-15C48EB1DF38}"/>
            </c:ext>
          </c:extLst>
        </c:ser>
        <c:dLbls>
          <c:showLegendKey val="0"/>
          <c:showVal val="0"/>
          <c:showCatName val="0"/>
          <c:showSerName val="0"/>
          <c:showPercent val="0"/>
          <c:showBubbleSize val="0"/>
        </c:dLbls>
        <c:axId val="367541040"/>
        <c:axId val="367532304"/>
      </c:scatterChart>
      <c:catAx>
        <c:axId val="367541040"/>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Input parameter</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367532304"/>
        <c:crosses val="autoZero"/>
        <c:auto val="1"/>
        <c:lblAlgn val="ctr"/>
        <c:lblOffset val="100"/>
        <c:noMultiLvlLbl val="0"/>
      </c:catAx>
      <c:valAx>
        <c:axId val="367532304"/>
        <c:scaling>
          <c:orientation val="minMax"/>
          <c:max val="0.60000000000000009"/>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b="0" i="0" baseline="0">
                    <a:effectLst/>
                  </a:rPr>
                  <a:t>S</a:t>
                </a:r>
                <a:r>
                  <a:rPr lang="el-GR" sz="1400" b="0" i="0" baseline="0">
                    <a:effectLst/>
                  </a:rPr>
                  <a:t>χ</a:t>
                </a:r>
                <a:endParaRPr lang="en-NL" sz="1400">
                  <a:effectLst/>
                </a:endParaRP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367541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1"/>
          <c:order val="0"/>
          <c:tx>
            <c:v>'Full' Sobol radial</c:v>
          </c:tx>
          <c:spPr>
            <a:ln w="22225" cap="rnd">
              <a:solidFill>
                <a:schemeClr val="accent2"/>
              </a:solidFill>
              <a:round/>
            </a:ln>
            <a:effectLst/>
          </c:spPr>
          <c:marker>
            <c:symbol val="none"/>
          </c:marker>
          <c:xVal>
            <c:numRef>
              <c:f>'Saltelli k=50,75,100 Kfun'!$Q$5:$Q$10</c:f>
              <c:numCache>
                <c:formatCode>General</c:formatCode>
                <c:ptCount val="6"/>
                <c:pt idx="0">
                  <c:v>3</c:v>
                </c:pt>
                <c:pt idx="1">
                  <c:v>6</c:v>
                </c:pt>
                <c:pt idx="2">
                  <c:v>10</c:v>
                </c:pt>
                <c:pt idx="3">
                  <c:v>20</c:v>
                </c:pt>
                <c:pt idx="4">
                  <c:v>50</c:v>
                </c:pt>
                <c:pt idx="5">
                  <c:v>100</c:v>
                </c:pt>
              </c:numCache>
            </c:numRef>
          </c:xVal>
          <c:yVal>
            <c:numRef>
              <c:f>'Saltelli k=50,75,100 Kfun'!$R$5:$R$10</c:f>
              <c:numCache>
                <c:formatCode>General</c:formatCode>
                <c:ptCount val="6"/>
                <c:pt idx="0">
                  <c:v>4.4744823841809903E-2</c:v>
                </c:pt>
                <c:pt idx="1">
                  <c:v>1.2508691250474701E-2</c:v>
                </c:pt>
                <c:pt idx="2">
                  <c:v>6.9372377935710697E-3</c:v>
                </c:pt>
                <c:pt idx="3">
                  <c:v>4.6169808467913104E-3</c:v>
                </c:pt>
                <c:pt idx="4">
                  <c:v>2.4842148798208301E-3</c:v>
                </c:pt>
                <c:pt idx="5">
                  <c:v>1.2060845367818499E-3</c:v>
                </c:pt>
              </c:numCache>
            </c:numRef>
          </c:yVal>
          <c:smooth val="0"/>
          <c:extLst>
            <c:ext xmlns:c16="http://schemas.microsoft.com/office/drawing/2014/chart" uri="{C3380CC4-5D6E-409C-BE32-E72D297353CC}">
              <c16:uniqueId val="{00000000-8F8E-43A0-A7D7-96A519683CD6}"/>
            </c:ext>
          </c:extLst>
        </c:ser>
        <c:ser>
          <c:idx val="0"/>
          <c:order val="1"/>
          <c:tx>
            <c:v>'Full' Sobol winding</c:v>
          </c:tx>
          <c:spPr>
            <a:ln w="22225" cap="rnd">
              <a:solidFill>
                <a:schemeClr val="accent1"/>
              </a:solidFill>
              <a:round/>
            </a:ln>
            <a:effectLst/>
          </c:spPr>
          <c:marker>
            <c:symbol val="none"/>
          </c:marker>
          <c:xVal>
            <c:numRef>
              <c:f>'Saltelli k=50,75,100 Kfun'!$Q$15:$Q$35</c:f>
              <c:numCache>
                <c:formatCode>General</c:formatCode>
                <c:ptCount val="21"/>
                <c:pt idx="0">
                  <c:v>3</c:v>
                </c:pt>
                <c:pt idx="1">
                  <c:v>6</c:v>
                </c:pt>
                <c:pt idx="2">
                  <c:v>10</c:v>
                </c:pt>
                <c:pt idx="3">
                  <c:v>20</c:v>
                </c:pt>
                <c:pt idx="4">
                  <c:v>50</c:v>
                </c:pt>
                <c:pt idx="5">
                  <c:v>100</c:v>
                </c:pt>
              </c:numCache>
            </c:numRef>
          </c:xVal>
          <c:yVal>
            <c:numRef>
              <c:f>'Saltelli k=50,75,100 Kfun'!$R$15:$R$35</c:f>
              <c:numCache>
                <c:formatCode>General</c:formatCode>
                <c:ptCount val="21"/>
                <c:pt idx="0">
                  <c:v>3.8538589636148902E-2</c:v>
                </c:pt>
                <c:pt idx="1">
                  <c:v>1.16608779196542E-2</c:v>
                </c:pt>
                <c:pt idx="2">
                  <c:v>6.9499859425930701E-3</c:v>
                </c:pt>
                <c:pt idx="3">
                  <c:v>5.0491830914996001E-3</c:v>
                </c:pt>
                <c:pt idx="4">
                  <c:v>2.9496119831259066E-3</c:v>
                </c:pt>
                <c:pt idx="5">
                  <c:v>1.90470730523736E-3</c:v>
                </c:pt>
              </c:numCache>
            </c:numRef>
          </c:yVal>
          <c:smooth val="0"/>
          <c:extLst>
            <c:ext xmlns:c16="http://schemas.microsoft.com/office/drawing/2014/chart" uri="{C3380CC4-5D6E-409C-BE32-E72D297353CC}">
              <c16:uniqueId val="{00000001-8F8E-43A0-A7D7-96A519683CD6}"/>
            </c:ext>
          </c:extLst>
        </c:ser>
        <c:ser>
          <c:idx val="2"/>
          <c:order val="2"/>
          <c:tx>
            <c:v>'Partial' Sobol radial</c:v>
          </c:tx>
          <c:spPr>
            <a:ln w="28575" cap="rnd">
              <a:solidFill>
                <a:schemeClr val="accent3"/>
              </a:solidFill>
              <a:round/>
            </a:ln>
            <a:effectLst/>
          </c:spPr>
          <c:marker>
            <c:symbol val="none"/>
          </c:marker>
          <c:xVal>
            <c:numRef>
              <c:f>'Saltelli k=50,75,100 Kfun'!$X$28:$X$33</c:f>
              <c:numCache>
                <c:formatCode>General</c:formatCode>
                <c:ptCount val="6"/>
                <c:pt idx="0">
                  <c:v>3</c:v>
                </c:pt>
                <c:pt idx="1">
                  <c:v>6</c:v>
                </c:pt>
                <c:pt idx="2">
                  <c:v>10</c:v>
                </c:pt>
                <c:pt idx="3">
                  <c:v>20</c:v>
                </c:pt>
                <c:pt idx="4">
                  <c:v>50</c:v>
                </c:pt>
                <c:pt idx="5">
                  <c:v>100</c:v>
                </c:pt>
              </c:numCache>
            </c:numRef>
          </c:xVal>
          <c:yVal>
            <c:numRef>
              <c:f>'Saltelli k=50,75,100 Kfun'!$Y$28:$Y$33</c:f>
              <c:numCache>
                <c:formatCode>General</c:formatCode>
                <c:ptCount val="6"/>
                <c:pt idx="0">
                  <c:v>4.4426130949148497E-2</c:v>
                </c:pt>
                <c:pt idx="1">
                  <c:v>2.21711526031497E-2</c:v>
                </c:pt>
                <c:pt idx="2">
                  <c:v>1.9240478689505101E-2</c:v>
                </c:pt>
                <c:pt idx="3">
                  <c:v>1.84541388223903E-2</c:v>
                </c:pt>
                <c:pt idx="4">
                  <c:v>1.8509664386490099E-2</c:v>
                </c:pt>
                <c:pt idx="5">
                  <c:v>1.8636363565722801E-2</c:v>
                </c:pt>
              </c:numCache>
            </c:numRef>
          </c:yVal>
          <c:smooth val="0"/>
          <c:extLst>
            <c:ext xmlns:c16="http://schemas.microsoft.com/office/drawing/2014/chart" uri="{C3380CC4-5D6E-409C-BE32-E72D297353CC}">
              <c16:uniqueId val="{00000003-8F8E-43A0-A7D7-96A519683CD6}"/>
            </c:ext>
          </c:extLst>
        </c:ser>
        <c:dLbls>
          <c:showLegendKey val="0"/>
          <c:showVal val="0"/>
          <c:showCatName val="0"/>
          <c:showSerName val="0"/>
          <c:showPercent val="0"/>
          <c:showBubbleSize val="0"/>
        </c:dLbls>
        <c:axId val="959773199"/>
        <c:axId val="662435967"/>
      </c:scatterChart>
      <c:valAx>
        <c:axId val="959773199"/>
        <c:scaling>
          <c:orientation val="minMax"/>
          <c:max val="105"/>
          <c:min val="0"/>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Number of trajectories</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662435967"/>
        <c:crosses val="autoZero"/>
        <c:crossBetween val="midCat"/>
      </c:valAx>
      <c:valAx>
        <c:axId val="66243596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MAE</a:t>
                </a: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959773199"/>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v>'Full' Sobol radial</c:v>
          </c:tx>
          <c:spPr>
            <a:ln w="28575" cap="rnd">
              <a:solidFill>
                <a:schemeClr val="accent2"/>
              </a:solidFill>
              <a:round/>
            </a:ln>
            <a:effectLst/>
          </c:spPr>
          <c:marker>
            <c:symbol val="none"/>
          </c:marker>
          <c:errBars>
            <c:errDir val="y"/>
            <c:errBarType val="both"/>
            <c:errValType val="cust"/>
            <c:noEndCap val="0"/>
            <c:plus>
              <c:numRef>
                <c:f>'Saltelli k=50 Gstarfun'!$L$39:$L$44</c:f>
                <c:numCache>
                  <c:formatCode>General</c:formatCode>
                  <c:ptCount val="6"/>
                  <c:pt idx="0">
                    <c:v>7.2896288345013188E-2</c:v>
                  </c:pt>
                  <c:pt idx="1">
                    <c:v>5.3478223515627608E-2</c:v>
                  </c:pt>
                  <c:pt idx="2">
                    <c:v>4.4691984218332419E-2</c:v>
                  </c:pt>
                  <c:pt idx="3">
                    <c:v>2.5523550698993681E-2</c:v>
                  </c:pt>
                  <c:pt idx="4">
                    <c:v>1.7627291536778188E-2</c:v>
                  </c:pt>
                  <c:pt idx="5">
                    <c:v>1.326059952920971E-2</c:v>
                  </c:pt>
                </c:numCache>
              </c:numRef>
            </c:plus>
            <c:minus>
              <c:numRef>
                <c:f>'Saltelli k=50 Gstarfun'!$L$39:$L$44</c:f>
                <c:numCache>
                  <c:formatCode>General</c:formatCode>
                  <c:ptCount val="6"/>
                  <c:pt idx="0">
                    <c:v>7.2896288345013188E-2</c:v>
                  </c:pt>
                  <c:pt idx="1">
                    <c:v>5.3478223515627608E-2</c:v>
                  </c:pt>
                  <c:pt idx="2">
                    <c:v>4.4691984218332419E-2</c:v>
                  </c:pt>
                  <c:pt idx="3">
                    <c:v>2.5523550698993681E-2</c:v>
                  </c:pt>
                  <c:pt idx="4">
                    <c:v>1.7627291536778188E-2</c:v>
                  </c:pt>
                  <c:pt idx="5">
                    <c:v>1.326059952920971E-2</c:v>
                  </c:pt>
                </c:numCache>
              </c:numRef>
            </c:minus>
            <c:spPr>
              <a:noFill/>
              <a:ln w="12700" cap="flat" cmpd="sng" algn="ctr">
                <a:solidFill>
                  <a:schemeClr val="accent2"/>
                </a:solidFill>
                <a:round/>
              </a:ln>
              <a:effectLst/>
            </c:spPr>
          </c:errBars>
          <c:errBars>
            <c:errDir val="x"/>
            <c:errBarType val="both"/>
            <c:errValType val="fixedVal"/>
            <c:noEndCap val="0"/>
            <c:val val="0"/>
            <c:spPr>
              <a:noFill/>
              <a:ln w="9525" cap="flat" cmpd="sng" algn="ctr">
                <a:solidFill>
                  <a:schemeClr val="tx1">
                    <a:lumMod val="65000"/>
                    <a:lumOff val="35000"/>
                  </a:schemeClr>
                </a:solidFill>
                <a:round/>
              </a:ln>
              <a:effectLst/>
            </c:spPr>
          </c:errBars>
          <c:xVal>
            <c:numRef>
              <c:f>'Saltelli k=50 Gstarfun'!$A$39:$A$44</c:f>
              <c:numCache>
                <c:formatCode>General</c:formatCode>
                <c:ptCount val="6"/>
                <c:pt idx="0">
                  <c:v>3</c:v>
                </c:pt>
                <c:pt idx="1">
                  <c:v>6</c:v>
                </c:pt>
                <c:pt idx="2">
                  <c:v>10</c:v>
                </c:pt>
                <c:pt idx="3">
                  <c:v>20</c:v>
                </c:pt>
                <c:pt idx="4">
                  <c:v>50</c:v>
                </c:pt>
                <c:pt idx="5">
                  <c:v>100</c:v>
                </c:pt>
              </c:numCache>
            </c:numRef>
          </c:xVal>
          <c:yVal>
            <c:numRef>
              <c:f>'Saltelli k=50 Gstarfun'!$M$39:$M$44</c:f>
              <c:numCache>
                <c:formatCode>General</c:formatCode>
                <c:ptCount val="6"/>
                <c:pt idx="0">
                  <c:v>0.25199460475633223</c:v>
                </c:pt>
                <c:pt idx="1">
                  <c:v>0.17780745972744658</c:v>
                </c:pt>
                <c:pt idx="2">
                  <c:v>0.1396887687485191</c:v>
                </c:pt>
                <c:pt idx="3">
                  <c:v>0.11916083805142073</c:v>
                </c:pt>
                <c:pt idx="4">
                  <c:v>7.7636101505489441E-2</c:v>
                </c:pt>
                <c:pt idx="5">
                  <c:v>5.6994604656379323E-2</c:v>
                </c:pt>
              </c:numCache>
            </c:numRef>
          </c:yVal>
          <c:smooth val="0"/>
          <c:extLst>
            <c:ext xmlns:c16="http://schemas.microsoft.com/office/drawing/2014/chart" uri="{C3380CC4-5D6E-409C-BE32-E72D297353CC}">
              <c16:uniqueId val="{00000000-55C9-432F-BFE3-14D6B03CC074}"/>
            </c:ext>
          </c:extLst>
        </c:ser>
        <c:ser>
          <c:idx val="1"/>
          <c:order val="1"/>
          <c:tx>
            <c:v>'Full' Sobol winding</c:v>
          </c:tx>
          <c:spPr>
            <a:ln w="28575" cap="rnd">
              <a:solidFill>
                <a:schemeClr val="accent1"/>
              </a:solidFill>
              <a:round/>
            </a:ln>
            <a:effectLst/>
          </c:spPr>
          <c:marker>
            <c:symbol val="none"/>
          </c:marker>
          <c:errBars>
            <c:errDir val="y"/>
            <c:errBarType val="both"/>
            <c:errValType val="cust"/>
            <c:noEndCap val="0"/>
            <c:plus>
              <c:numRef>
                <c:f>'Saltelli k=50 Gstarfun'!$L$49:$L$54</c:f>
                <c:numCache>
                  <c:formatCode>General</c:formatCode>
                  <c:ptCount val="6"/>
                  <c:pt idx="0">
                    <c:v>0.90409922008283494</c:v>
                  </c:pt>
                  <c:pt idx="1">
                    <c:v>0.71508437835108807</c:v>
                  </c:pt>
                  <c:pt idx="2">
                    <c:v>0.53176001441387177</c:v>
                  </c:pt>
                  <c:pt idx="3">
                    <c:v>0.2167856227985058</c:v>
                  </c:pt>
                  <c:pt idx="4">
                    <c:v>5.4566558063543678E-2</c:v>
                  </c:pt>
                  <c:pt idx="5">
                    <c:v>3.3578971947028941E-2</c:v>
                  </c:pt>
                </c:numCache>
              </c:numRef>
            </c:plus>
            <c:minus>
              <c:numRef>
                <c:f>'Saltelli k=50 Gstarfun'!$L$49:$L$54</c:f>
                <c:numCache>
                  <c:formatCode>General</c:formatCode>
                  <c:ptCount val="6"/>
                  <c:pt idx="0">
                    <c:v>0.90409922008283494</c:v>
                  </c:pt>
                  <c:pt idx="1">
                    <c:v>0.71508437835108807</c:v>
                  </c:pt>
                  <c:pt idx="2">
                    <c:v>0.53176001441387177</c:v>
                  </c:pt>
                  <c:pt idx="3">
                    <c:v>0.2167856227985058</c:v>
                  </c:pt>
                  <c:pt idx="4">
                    <c:v>5.4566558063543678E-2</c:v>
                  </c:pt>
                  <c:pt idx="5">
                    <c:v>3.3578971947028941E-2</c:v>
                  </c:pt>
                </c:numCache>
              </c:numRef>
            </c:minus>
            <c:spPr>
              <a:noFill/>
              <a:ln w="12700" cap="flat" cmpd="sng" algn="ctr">
                <a:solidFill>
                  <a:schemeClr val="accent1"/>
                </a:solidFill>
                <a:round/>
              </a:ln>
              <a:effectLst/>
            </c:spPr>
          </c:errBars>
          <c:errBars>
            <c:errDir val="x"/>
            <c:errBarType val="both"/>
            <c:errValType val="fixedVal"/>
            <c:noEndCap val="0"/>
            <c:val val="0"/>
            <c:spPr>
              <a:noFill/>
              <a:ln w="9525" cap="flat" cmpd="sng" algn="ctr">
                <a:solidFill>
                  <a:schemeClr val="tx1">
                    <a:lumMod val="65000"/>
                    <a:lumOff val="35000"/>
                  </a:schemeClr>
                </a:solidFill>
                <a:round/>
              </a:ln>
              <a:effectLst/>
            </c:spPr>
          </c:errBars>
          <c:xVal>
            <c:numRef>
              <c:f>'Saltelli k=50 Gstarfun'!$A$49:$A$54</c:f>
              <c:numCache>
                <c:formatCode>General</c:formatCode>
                <c:ptCount val="6"/>
                <c:pt idx="0">
                  <c:v>3</c:v>
                </c:pt>
                <c:pt idx="1">
                  <c:v>6</c:v>
                </c:pt>
                <c:pt idx="2">
                  <c:v>10</c:v>
                </c:pt>
                <c:pt idx="3">
                  <c:v>20</c:v>
                </c:pt>
                <c:pt idx="4">
                  <c:v>50</c:v>
                </c:pt>
                <c:pt idx="5">
                  <c:v>100</c:v>
                </c:pt>
              </c:numCache>
            </c:numRef>
          </c:xVal>
          <c:yVal>
            <c:numRef>
              <c:f>'Saltelli k=50 Gstarfun'!$M$49:$M$54</c:f>
              <c:numCache>
                <c:formatCode>General</c:formatCode>
                <c:ptCount val="6"/>
                <c:pt idx="0">
                  <c:v>1.3892239416354526</c:v>
                </c:pt>
                <c:pt idx="1">
                  <c:v>1.1590076679179964</c:v>
                </c:pt>
                <c:pt idx="2">
                  <c:v>0.81160139345641069</c:v>
                </c:pt>
                <c:pt idx="3">
                  <c:v>0.45236789915029468</c:v>
                </c:pt>
                <c:pt idx="4">
                  <c:v>0.13209413094819381</c:v>
                </c:pt>
                <c:pt idx="5">
                  <c:v>0.1133607588582892</c:v>
                </c:pt>
              </c:numCache>
            </c:numRef>
          </c:yVal>
          <c:smooth val="0"/>
          <c:extLst xmlns:c15="http://schemas.microsoft.com/office/drawing/2012/chart">
            <c:ext xmlns:c16="http://schemas.microsoft.com/office/drawing/2014/chart" uri="{C3380CC4-5D6E-409C-BE32-E72D297353CC}">
              <c16:uniqueId val="{00000001-55C9-432F-BFE3-14D6B03CC074}"/>
            </c:ext>
          </c:extLst>
        </c:ser>
        <c:ser>
          <c:idx val="2"/>
          <c:order val="2"/>
          <c:tx>
            <c:v>'Partial' Sobol radial</c:v>
          </c:tx>
          <c:spPr>
            <a:ln w="28575" cap="rnd">
              <a:solidFill>
                <a:schemeClr val="accent3"/>
              </a:solidFill>
              <a:round/>
            </a:ln>
            <a:effectLst/>
          </c:spPr>
          <c:marker>
            <c:symbol val="none"/>
          </c:marker>
          <c:errBars>
            <c:errDir val="y"/>
            <c:errBarType val="both"/>
            <c:errValType val="cust"/>
            <c:noEndCap val="0"/>
            <c:plus>
              <c:numRef>
                <c:f>'Saltelli k=50 Gstarfun'!$L$59:$L$64</c:f>
                <c:numCache>
                  <c:formatCode>General</c:formatCode>
                  <c:ptCount val="6"/>
                  <c:pt idx="0">
                    <c:v>0.71288925867773179</c:v>
                  </c:pt>
                  <c:pt idx="1">
                    <c:v>0.1011868531365267</c:v>
                  </c:pt>
                  <c:pt idx="2">
                    <c:v>6.7428486959584338E-2</c:v>
                  </c:pt>
                  <c:pt idx="3">
                    <c:v>2.8265834163178891E-2</c:v>
                  </c:pt>
                  <c:pt idx="4">
                    <c:v>2.2432954212652841E-2</c:v>
                  </c:pt>
                  <c:pt idx="5">
                    <c:v>1.2453270404868516E-2</c:v>
                  </c:pt>
                </c:numCache>
              </c:numRef>
            </c:plus>
            <c:minus>
              <c:numRef>
                <c:f>'Saltelli k=50 Gstarfun'!$L$59:$L$64</c:f>
                <c:numCache>
                  <c:formatCode>General</c:formatCode>
                  <c:ptCount val="6"/>
                  <c:pt idx="0">
                    <c:v>0.71288925867773179</c:v>
                  </c:pt>
                  <c:pt idx="1">
                    <c:v>0.1011868531365267</c:v>
                  </c:pt>
                  <c:pt idx="2">
                    <c:v>6.7428486959584338E-2</c:v>
                  </c:pt>
                  <c:pt idx="3">
                    <c:v>2.8265834163178891E-2</c:v>
                  </c:pt>
                  <c:pt idx="4">
                    <c:v>2.2432954212652841E-2</c:v>
                  </c:pt>
                  <c:pt idx="5">
                    <c:v>1.2453270404868516E-2</c:v>
                  </c:pt>
                </c:numCache>
              </c:numRef>
            </c:minus>
            <c:spPr>
              <a:noFill/>
              <a:ln w="12700" cap="flat" cmpd="sng" algn="ctr">
                <a:solidFill>
                  <a:schemeClr val="accent3"/>
                </a:solidFill>
                <a:round/>
              </a:ln>
              <a:effectLst/>
            </c:spPr>
          </c:errBars>
          <c:errBars>
            <c:errDir val="x"/>
            <c:errBarType val="both"/>
            <c:errValType val="fixedVal"/>
            <c:noEndCap val="1"/>
            <c:val val="0"/>
            <c:spPr>
              <a:noFill/>
              <a:ln w="9525" cap="flat" cmpd="sng" algn="ctr">
                <a:solidFill>
                  <a:schemeClr val="tx1">
                    <a:lumMod val="65000"/>
                    <a:lumOff val="35000"/>
                  </a:schemeClr>
                </a:solidFill>
                <a:round/>
              </a:ln>
              <a:effectLst/>
            </c:spPr>
          </c:errBars>
          <c:xVal>
            <c:numRef>
              <c:f>'Saltelli k=50 Gstarfun'!$A$59:$A$64</c:f>
              <c:numCache>
                <c:formatCode>General</c:formatCode>
                <c:ptCount val="6"/>
                <c:pt idx="0">
                  <c:v>3</c:v>
                </c:pt>
                <c:pt idx="1">
                  <c:v>6</c:v>
                </c:pt>
                <c:pt idx="2">
                  <c:v>10</c:v>
                </c:pt>
                <c:pt idx="3">
                  <c:v>20</c:v>
                </c:pt>
                <c:pt idx="4">
                  <c:v>50</c:v>
                </c:pt>
                <c:pt idx="5">
                  <c:v>100</c:v>
                </c:pt>
              </c:numCache>
            </c:numRef>
          </c:xVal>
          <c:yVal>
            <c:numRef>
              <c:f>'Saltelli k=50 Gstarfun'!$M$59:$M$64</c:f>
              <c:numCache>
                <c:formatCode>General</c:formatCode>
                <c:ptCount val="6"/>
                <c:pt idx="0">
                  <c:v>1.1111834031435068</c:v>
                </c:pt>
                <c:pt idx="1">
                  <c:v>0.35793187792863701</c:v>
                </c:pt>
                <c:pt idx="2">
                  <c:v>0.24457593745374004</c:v>
                </c:pt>
                <c:pt idx="3">
                  <c:v>0.13733619688668292</c:v>
                </c:pt>
                <c:pt idx="4">
                  <c:v>0.10575918253152208</c:v>
                </c:pt>
                <c:pt idx="5">
                  <c:v>8.7570896282397837E-2</c:v>
                </c:pt>
              </c:numCache>
            </c:numRef>
          </c:yVal>
          <c:smooth val="0"/>
          <c:extLst>
            <c:ext xmlns:c16="http://schemas.microsoft.com/office/drawing/2014/chart" uri="{C3380CC4-5D6E-409C-BE32-E72D297353CC}">
              <c16:uniqueId val="{00000002-55C9-432F-BFE3-14D6B03CC074}"/>
            </c:ext>
          </c:extLst>
        </c:ser>
        <c:dLbls>
          <c:showLegendKey val="0"/>
          <c:showVal val="0"/>
          <c:showCatName val="0"/>
          <c:showSerName val="0"/>
          <c:showPercent val="0"/>
          <c:showBubbleSize val="0"/>
        </c:dLbls>
        <c:axId val="959773199"/>
        <c:axId val="662435967"/>
        <c:extLst/>
      </c:scatterChart>
      <c:valAx>
        <c:axId val="959773199"/>
        <c:scaling>
          <c:orientation val="minMax"/>
          <c:max val="105"/>
          <c:min val="0"/>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Number of</a:t>
                </a:r>
                <a:r>
                  <a:rPr lang="en-GB" sz="1400" baseline="0"/>
                  <a:t> trajectories</a:t>
                </a:r>
                <a:endParaRPr lang="en-GB" sz="1400"/>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662435967"/>
        <c:crosses val="autoZero"/>
        <c:crossBetween val="midCat"/>
      </c:valAx>
      <c:valAx>
        <c:axId val="66243596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MAE</a:t>
                </a: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959773199"/>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78005542603264"/>
          <c:y val="3.1911601307189535E-2"/>
          <c:w val="0.76439889147934725"/>
          <c:h val="0.55747401960784326"/>
        </c:manualLayout>
      </c:layout>
      <c:lineChart>
        <c:grouping val="standard"/>
        <c:varyColors val="0"/>
        <c:ser>
          <c:idx val="2"/>
          <c:order val="2"/>
          <c:tx>
            <c:v>Sobol radial K (Mu*-based)</c:v>
          </c:tx>
          <c:spPr>
            <a:ln w="22225" cap="rnd">
              <a:solidFill>
                <a:schemeClr val="accent4"/>
              </a:solidFill>
              <a:round/>
            </a:ln>
            <a:effectLst/>
          </c:spPr>
          <c:marker>
            <c:symbol val="none"/>
          </c:marker>
          <c:val>
            <c:numRef>
              <c:f>Correlations!$V$17:$V$24</c:f>
              <c:numCache>
                <c:formatCode>General</c:formatCode>
                <c:ptCount val="8"/>
                <c:pt idx="0">
                  <c:v>0.42755555555555502</c:v>
                </c:pt>
                <c:pt idx="1">
                  <c:v>0.44799999999999901</c:v>
                </c:pt>
                <c:pt idx="2">
                  <c:v>0.54222222222222205</c:v>
                </c:pt>
                <c:pt idx="3">
                  <c:v>0.56088888888888899</c:v>
                </c:pt>
                <c:pt idx="4">
                  <c:v>0.586666666666666</c:v>
                </c:pt>
                <c:pt idx="5">
                  <c:v>0.66400000000000003</c:v>
                </c:pt>
                <c:pt idx="6">
                  <c:v>0.69777777777777805</c:v>
                </c:pt>
                <c:pt idx="7">
                  <c:v>0.78488888888888897</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A-28BE-44B3-BC22-AFAD14485F6C}"/>
            </c:ext>
          </c:extLst>
        </c:ser>
        <c:ser>
          <c:idx val="6"/>
          <c:order val="6"/>
          <c:tx>
            <c:v>OT Khare K (Mu*-based)</c:v>
          </c:tx>
          <c:spPr>
            <a:ln w="22225" cap="rnd">
              <a:solidFill>
                <a:schemeClr val="accent1"/>
              </a:solidFill>
              <a:round/>
            </a:ln>
            <a:effectLst/>
          </c:spPr>
          <c:marker>
            <c:symbol val="none"/>
          </c:marker>
          <c:val>
            <c:numRef>
              <c:f>Correlations!$AD$17:$AD$24</c:f>
              <c:numCache>
                <c:formatCode>General</c:formatCode>
                <c:ptCount val="8"/>
                <c:pt idx="0">
                  <c:v>0.33422222222222198</c:v>
                </c:pt>
                <c:pt idx="1">
                  <c:v>0.38311111111111101</c:v>
                </c:pt>
                <c:pt idx="2">
                  <c:v>0.36533333333333301</c:v>
                </c:pt>
                <c:pt idx="3">
                  <c:v>0.45777777777777701</c:v>
                </c:pt>
                <c:pt idx="4">
                  <c:v>0.52266666666666595</c:v>
                </c:pt>
                <c:pt idx="5">
                  <c:v>0.53600000000000003</c:v>
                </c:pt>
                <c:pt idx="6">
                  <c:v>0.551111111111111</c:v>
                </c:pt>
                <c:pt idx="7">
                  <c:v>0.606222222222222</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C-28BE-44B3-BC22-AFAD14485F6C}"/>
            </c:ext>
          </c:extLst>
        </c:ser>
        <c:ser>
          <c:idx val="10"/>
          <c:order val="10"/>
          <c:tx>
            <c:v>Sobol winding K (Mu*-based)</c:v>
          </c:tx>
          <c:spPr>
            <a:ln w="22225" cap="rnd">
              <a:solidFill>
                <a:srgbClr val="00B050"/>
              </a:solidFill>
              <a:round/>
            </a:ln>
            <a:effectLst/>
          </c:spPr>
          <c:marker>
            <c:symbol val="none"/>
          </c:marker>
          <c:val>
            <c:numRef>
              <c:f>Correlations!$X$17:$X$24</c:f>
              <c:numCache>
                <c:formatCode>General</c:formatCode>
                <c:ptCount val="8"/>
                <c:pt idx="0">
                  <c:v>0.32888888888888801</c:v>
                </c:pt>
                <c:pt idx="1">
                  <c:v>0.413333333333333</c:v>
                </c:pt>
                <c:pt idx="2">
                  <c:v>0.366222222222222</c:v>
                </c:pt>
                <c:pt idx="3">
                  <c:v>0.49244444444444402</c:v>
                </c:pt>
                <c:pt idx="4">
                  <c:v>0.57066666666666699</c:v>
                </c:pt>
                <c:pt idx="5">
                  <c:v>0.56000000000000005</c:v>
                </c:pt>
                <c:pt idx="6">
                  <c:v>0.59199999999999997</c:v>
                </c:pt>
                <c:pt idx="7">
                  <c:v>0.73599999999999999</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E-28BE-44B3-BC22-AFAD14485F6C}"/>
            </c:ext>
          </c:extLst>
        </c:ser>
        <c:ser>
          <c:idx val="14"/>
          <c:order val="14"/>
          <c:tx>
            <c:v>Rd radial K (Mu*-based)</c:v>
          </c:tx>
          <c:spPr>
            <a:ln w="22225" cap="rnd">
              <a:solidFill>
                <a:srgbClr val="7030A0"/>
              </a:solidFill>
              <a:round/>
            </a:ln>
            <a:effectLst/>
          </c:spPr>
          <c:marker>
            <c:symbol val="none"/>
          </c:marker>
          <c:val>
            <c:numRef>
              <c:f>Correlations!$AB$17:$AB$24</c:f>
              <c:numCache>
                <c:formatCode>General</c:formatCode>
                <c:ptCount val="8"/>
                <c:pt idx="0">
                  <c:v>0.52977777777777801</c:v>
                </c:pt>
                <c:pt idx="1">
                  <c:v>0.55288888888888899</c:v>
                </c:pt>
                <c:pt idx="2">
                  <c:v>0.61511111111111105</c:v>
                </c:pt>
                <c:pt idx="3">
                  <c:v>0.61066666666666602</c:v>
                </c:pt>
                <c:pt idx="4">
                  <c:v>0.58311111111111102</c:v>
                </c:pt>
                <c:pt idx="5">
                  <c:v>0.72622222222222199</c:v>
                </c:pt>
                <c:pt idx="6">
                  <c:v>0.74755555555555497</c:v>
                </c:pt>
                <c:pt idx="7">
                  <c:v>0.80622222222222195</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10-28BE-44B3-BC22-AFAD14485F6C}"/>
            </c:ext>
          </c:extLst>
        </c:ser>
        <c:ser>
          <c:idx val="18"/>
          <c:order val="18"/>
          <c:tx>
            <c:v>Sobol rad base K (Mu*-based)</c:v>
          </c:tx>
          <c:spPr>
            <a:ln w="22225" cap="rnd">
              <a:solidFill>
                <a:srgbClr val="C00000"/>
              </a:solidFill>
              <a:round/>
            </a:ln>
            <a:effectLst/>
          </c:spPr>
          <c:marker>
            <c:symbol val="none"/>
          </c:marker>
          <c:val>
            <c:numRef>
              <c:f>Correlations!$Z$17:$Z$24</c:f>
              <c:numCache>
                <c:formatCode>General</c:formatCode>
                <c:ptCount val="8"/>
                <c:pt idx="0">
                  <c:v>0.45511111111111102</c:v>
                </c:pt>
                <c:pt idx="1">
                  <c:v>0.56444444444444397</c:v>
                </c:pt>
                <c:pt idx="2">
                  <c:v>0.58755555555555505</c:v>
                </c:pt>
                <c:pt idx="3">
                  <c:v>0.64711111111111097</c:v>
                </c:pt>
                <c:pt idx="4">
                  <c:v>0.64711111111111097</c:v>
                </c:pt>
                <c:pt idx="5">
                  <c:v>0.61777777777777798</c:v>
                </c:pt>
                <c:pt idx="6">
                  <c:v>0.706666666666667</c:v>
                </c:pt>
                <c:pt idx="7">
                  <c:v>0.68888888888888899</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12-28BE-44B3-BC22-AFAD14485F6C}"/>
            </c:ext>
          </c:extLst>
        </c:ser>
        <c:dLbls>
          <c:showLegendKey val="0"/>
          <c:showVal val="0"/>
          <c:showCatName val="0"/>
          <c:showSerName val="0"/>
          <c:showPercent val="0"/>
          <c:showBubbleSize val="0"/>
        </c:dLbls>
        <c:marker val="1"/>
        <c:smooth val="0"/>
        <c:axId val="692474176"/>
        <c:axId val="876510224"/>
        <c:extLst>
          <c:ext xmlns:c15="http://schemas.microsoft.com/office/drawing/2012/chart" uri="{02D57815-91ED-43cb-92C2-25804820EDAC}">
            <c15:filteredLineSeries>
              <c15:ser>
                <c:idx val="0"/>
                <c:order val="0"/>
                <c:tx>
                  <c:v>Sobol radial K (Xi-based)</c:v>
                </c:tx>
                <c:spPr>
                  <a:ln w="22225" cap="rnd">
                    <a:solidFill>
                      <a:schemeClr val="accent2"/>
                    </a:solidFill>
                    <a:round/>
                  </a:ln>
                  <a:effectLst/>
                </c:spPr>
                <c:marker>
                  <c:symbol val="none"/>
                </c:marker>
                <c:cat>
                  <c:numRef>
                    <c:extLst>
                      <c:ext uri="{02D57815-91ED-43cb-92C2-25804820EDAC}">
                        <c15:formulaRef>
                          <c15:sqref>Correlations!$U$17:$U$24</c15:sqref>
                        </c15:formulaRef>
                      </c:ext>
                    </c:extLst>
                    <c:numCache>
                      <c:formatCode>General</c:formatCode>
                      <c:ptCount val="8"/>
                      <c:pt idx="0">
                        <c:v>2</c:v>
                      </c:pt>
                      <c:pt idx="1">
                        <c:v>4</c:v>
                      </c:pt>
                      <c:pt idx="2">
                        <c:v>6</c:v>
                      </c:pt>
                      <c:pt idx="3">
                        <c:v>10</c:v>
                      </c:pt>
                      <c:pt idx="4">
                        <c:v>15</c:v>
                      </c:pt>
                      <c:pt idx="5">
                        <c:v>25</c:v>
                      </c:pt>
                      <c:pt idx="6">
                        <c:v>40</c:v>
                      </c:pt>
                      <c:pt idx="7">
                        <c:v>100</c:v>
                      </c:pt>
                    </c:numCache>
                  </c:numRef>
                </c:cat>
                <c:val>
                  <c:numRef>
                    <c:extLst>
                      <c:ext uri="{02D57815-91ED-43cb-92C2-25804820EDAC}">
                        <c15:formulaRef>
                          <c15:sqref>Correlations!$V$6:$V$13</c15:sqref>
                        </c15:formulaRef>
                      </c:ext>
                    </c:extLst>
                    <c:numCache>
                      <c:formatCode>General</c:formatCode>
                      <c:ptCount val="8"/>
                      <c:pt idx="0">
                        <c:v>0.42755555555555502</c:v>
                      </c:pt>
                      <c:pt idx="1">
                        <c:v>0.50844444444444403</c:v>
                      </c:pt>
                      <c:pt idx="2">
                        <c:v>0.50844444444444403</c:v>
                      </c:pt>
                      <c:pt idx="3">
                        <c:v>0.62666666666666704</c:v>
                      </c:pt>
                      <c:pt idx="4">
                        <c:v>0.679111111111111</c:v>
                      </c:pt>
                      <c:pt idx="5">
                        <c:v>0.76711111111111097</c:v>
                      </c:pt>
                      <c:pt idx="6">
                        <c:v>0.82577777777777805</c:v>
                      </c:pt>
                      <c:pt idx="7">
                        <c:v>0.88711111111111096</c:v>
                      </c:pt>
                    </c:numCache>
                  </c:numRef>
                </c:val>
                <c:smooth val="0"/>
                <c:extLst>
                  <c:ext xmlns:c16="http://schemas.microsoft.com/office/drawing/2014/chart" uri="{C3380CC4-5D6E-409C-BE32-E72D297353CC}">
                    <c16:uniqueId val="{00000000-28BE-44B3-BC22-AFAD14485F6C}"/>
                  </c:ext>
                </c:extLst>
              </c15:ser>
            </c15:filteredLineSeries>
            <c15:filteredLineSeries>
              <c15:ser>
                <c:idx val="4"/>
                <c:order val="4"/>
                <c:tx>
                  <c:v>OT Khare K (Xi-based)</c:v>
                </c:tx>
                <c:spPr>
                  <a:ln w="22225" cap="rnd">
                    <a:solidFill>
                      <a:schemeClr val="accent5">
                        <a:lumMod val="40000"/>
                        <a:lumOff val="60000"/>
                      </a:schemeClr>
                    </a:solidFill>
                    <a:round/>
                  </a:ln>
                  <a:effectLst/>
                </c:spPr>
                <c:marker>
                  <c:symbol val="none"/>
                </c:marker>
                <c:val>
                  <c:numRef>
                    <c:extLst xmlns:c15="http://schemas.microsoft.com/office/drawing/2012/chart">
                      <c:ext xmlns:c15="http://schemas.microsoft.com/office/drawing/2012/chart" uri="{02D57815-91ED-43cb-92C2-25804820EDAC}">
                        <c15:formulaRef>
                          <c15:sqref>Correlations!$AD$6:$AD$13</c15:sqref>
                        </c15:formulaRef>
                      </c:ext>
                    </c:extLst>
                    <c:numCache>
                      <c:formatCode>General</c:formatCode>
                      <c:ptCount val="8"/>
                      <c:pt idx="0">
                        <c:v>0.33422222222222198</c:v>
                      </c:pt>
                      <c:pt idx="1">
                        <c:v>0.40088888888888802</c:v>
                      </c:pt>
                      <c:pt idx="2">
                        <c:v>0.46400000000000002</c:v>
                      </c:pt>
                      <c:pt idx="3">
                        <c:v>0.48888888888888898</c:v>
                      </c:pt>
                      <c:pt idx="4">
                        <c:v>0.53600000000000003</c:v>
                      </c:pt>
                      <c:pt idx="5">
                        <c:v>0.55644444444444396</c:v>
                      </c:pt>
                      <c:pt idx="6">
                        <c:v>0.56266666666666698</c:v>
                      </c:pt>
                      <c:pt idx="7">
                        <c:v>0.58399999999999996</c:v>
                      </c:pt>
                    </c:numCache>
                  </c:numRef>
                </c:val>
                <c:smooth val="0"/>
                <c:extLst xmlns:c15="http://schemas.microsoft.com/office/drawing/2012/chart">
                  <c:ext xmlns:c16="http://schemas.microsoft.com/office/drawing/2014/chart" uri="{C3380CC4-5D6E-409C-BE32-E72D297353CC}">
                    <c16:uniqueId val="{00000001-28BE-44B3-BC22-AFAD14485F6C}"/>
                  </c:ext>
                </c:extLst>
              </c15:ser>
            </c15:filteredLineSeries>
            <c15:filteredLineSeries>
              <c15:ser>
                <c:idx val="8"/>
                <c:order val="8"/>
                <c:tx>
                  <c:v>Sobol winding K (Xi-based)</c:v>
                </c:tx>
                <c:spPr>
                  <a:ln w="22225" cap="rnd">
                    <a:solidFill>
                      <a:srgbClr val="92D050"/>
                    </a:solidFill>
                    <a:round/>
                  </a:ln>
                  <a:effectLst/>
                </c:spPr>
                <c:marker>
                  <c:symbol val="none"/>
                </c:marker>
                <c:val>
                  <c:numRef>
                    <c:extLst xmlns:c15="http://schemas.microsoft.com/office/drawing/2012/chart">
                      <c:ext xmlns:c15="http://schemas.microsoft.com/office/drawing/2012/chart" uri="{02D57815-91ED-43cb-92C2-25804820EDAC}">
                        <c15:formulaRef>
                          <c15:sqref>Correlations!$X$6:$X$13</c15:sqref>
                        </c15:formulaRef>
                      </c:ext>
                    </c:extLst>
                    <c:numCache>
                      <c:formatCode>General</c:formatCode>
                      <c:ptCount val="8"/>
                      <c:pt idx="0">
                        <c:v>0.32888888888888801</c:v>
                      </c:pt>
                      <c:pt idx="1">
                        <c:v>0.46577777777777701</c:v>
                      </c:pt>
                      <c:pt idx="2">
                        <c:v>0.48</c:v>
                      </c:pt>
                      <c:pt idx="3">
                        <c:v>0.60355555555555496</c:v>
                      </c:pt>
                      <c:pt idx="4">
                        <c:v>0.66844444444444395</c:v>
                      </c:pt>
                      <c:pt idx="5">
                        <c:v>0.69955555555555504</c:v>
                      </c:pt>
                      <c:pt idx="6">
                        <c:v>0.78488888888888897</c:v>
                      </c:pt>
                      <c:pt idx="7">
                        <c:v>0.89155555555555499</c:v>
                      </c:pt>
                    </c:numCache>
                  </c:numRef>
                </c:val>
                <c:smooth val="0"/>
                <c:extLst xmlns:c15="http://schemas.microsoft.com/office/drawing/2012/chart">
                  <c:ext xmlns:c16="http://schemas.microsoft.com/office/drawing/2014/chart" uri="{C3380CC4-5D6E-409C-BE32-E72D297353CC}">
                    <c16:uniqueId val="{00000002-28BE-44B3-BC22-AFAD14485F6C}"/>
                  </c:ext>
                </c:extLst>
              </c15:ser>
            </c15:filteredLineSeries>
            <c15:filteredLineSeries>
              <c15:ser>
                <c:idx val="12"/>
                <c:order val="12"/>
                <c:tx>
                  <c:v>Rd radial K (Xi-based)</c:v>
                </c:tx>
                <c:spPr>
                  <a:ln w="22225" cap="rnd">
                    <a:solidFill>
                      <a:srgbClr val="BC14A8"/>
                    </a:solidFill>
                    <a:round/>
                  </a:ln>
                  <a:effectLst/>
                </c:spPr>
                <c:marker>
                  <c:symbol val="none"/>
                </c:marker>
                <c:val>
                  <c:numRef>
                    <c:extLst xmlns:c15="http://schemas.microsoft.com/office/drawing/2012/chart">
                      <c:ext xmlns:c15="http://schemas.microsoft.com/office/drawing/2012/chart" uri="{02D57815-91ED-43cb-92C2-25804820EDAC}">
                        <c15:formulaRef>
                          <c15:sqref>Correlations!$AB$6:$AB$13</c15:sqref>
                        </c15:formulaRef>
                      </c:ext>
                    </c:extLst>
                    <c:numCache>
                      <c:formatCode>General</c:formatCode>
                      <c:ptCount val="8"/>
                      <c:pt idx="0">
                        <c:v>0.52977777777777801</c:v>
                      </c:pt>
                      <c:pt idx="1">
                        <c:v>0.57599999999999996</c:v>
                      </c:pt>
                      <c:pt idx="2">
                        <c:v>0.58399999999999996</c:v>
                      </c:pt>
                      <c:pt idx="3">
                        <c:v>0.68355555555555503</c:v>
                      </c:pt>
                      <c:pt idx="4">
                        <c:v>0.68266666666666698</c:v>
                      </c:pt>
                      <c:pt idx="5">
                        <c:v>0.71911111111111103</c:v>
                      </c:pt>
                      <c:pt idx="6">
                        <c:v>0.82755555555555604</c:v>
                      </c:pt>
                      <c:pt idx="7">
                        <c:v>0.91555555555555501</c:v>
                      </c:pt>
                    </c:numCache>
                  </c:numRef>
                </c:val>
                <c:smooth val="0"/>
                <c:extLst xmlns:c15="http://schemas.microsoft.com/office/drawing/2012/chart">
                  <c:ext xmlns:c16="http://schemas.microsoft.com/office/drawing/2014/chart" uri="{C3380CC4-5D6E-409C-BE32-E72D297353CC}">
                    <c16:uniqueId val="{00000003-28BE-44B3-BC22-AFAD14485F6C}"/>
                  </c:ext>
                </c:extLst>
              </c15:ser>
            </c15:filteredLineSeries>
            <c15:filteredLineSeries>
              <c15:ser>
                <c:idx val="16"/>
                <c:order val="16"/>
                <c:tx>
                  <c:v>Sobol rad base K (Xi-based)</c:v>
                </c:tx>
                <c:spPr>
                  <a:ln w="22225" cap="rnd">
                    <a:solidFill>
                      <a:srgbClr val="FF0000"/>
                    </a:solidFill>
                    <a:round/>
                  </a:ln>
                  <a:effectLst/>
                </c:spPr>
                <c:marker>
                  <c:symbol val="none"/>
                </c:marker>
                <c:val>
                  <c:numRef>
                    <c:extLst xmlns:c15="http://schemas.microsoft.com/office/drawing/2012/chart">
                      <c:ext xmlns:c15="http://schemas.microsoft.com/office/drawing/2012/chart" uri="{02D57815-91ED-43cb-92C2-25804820EDAC}">
                        <c15:formulaRef>
                          <c15:sqref>Correlations!$Z$6:$Z$13</c15:sqref>
                        </c15:formulaRef>
                      </c:ext>
                    </c:extLst>
                    <c:numCache>
                      <c:formatCode>General</c:formatCode>
                      <c:ptCount val="8"/>
                      <c:pt idx="0">
                        <c:v>0.45511111111111102</c:v>
                      </c:pt>
                      <c:pt idx="1">
                        <c:v>0.58399999999999996</c:v>
                      </c:pt>
                      <c:pt idx="2">
                        <c:v>0.6</c:v>
                      </c:pt>
                      <c:pt idx="3">
                        <c:v>0.61688888888888904</c:v>
                      </c:pt>
                      <c:pt idx="4">
                        <c:v>0.60355555555555496</c:v>
                      </c:pt>
                      <c:pt idx="5">
                        <c:v>0.62044444444444402</c:v>
                      </c:pt>
                      <c:pt idx="6">
                        <c:v>0.67377777777777703</c:v>
                      </c:pt>
                      <c:pt idx="7">
                        <c:v>0.65066666666666695</c:v>
                      </c:pt>
                    </c:numCache>
                  </c:numRef>
                </c:val>
                <c:smooth val="0"/>
                <c:extLst xmlns:c15="http://schemas.microsoft.com/office/drawing/2012/chart">
                  <c:ext xmlns:c16="http://schemas.microsoft.com/office/drawing/2014/chart" uri="{C3380CC4-5D6E-409C-BE32-E72D297353CC}">
                    <c16:uniqueId val="{00000004-28BE-44B3-BC22-AFAD14485F6C}"/>
                  </c:ext>
                </c:extLst>
              </c15:ser>
            </c15:filteredLineSeries>
          </c:ext>
        </c:extLst>
      </c:lineChart>
      <c:lineChart>
        <c:grouping val="standard"/>
        <c:varyColors val="0"/>
        <c:dLbls>
          <c:showLegendKey val="0"/>
          <c:showVal val="0"/>
          <c:showCatName val="0"/>
          <c:showSerName val="0"/>
          <c:showPercent val="0"/>
          <c:showBubbleSize val="0"/>
        </c:dLbls>
        <c:marker val="1"/>
        <c:smooth val="0"/>
        <c:axId val="1252408975"/>
        <c:axId val="1252407727"/>
        <c:extLst>
          <c:ext xmlns:c15="http://schemas.microsoft.com/office/drawing/2012/chart" uri="{02D57815-91ED-43cb-92C2-25804820EDAC}">
            <c15:filteredLineSeries>
              <c15:ser>
                <c:idx val="1"/>
                <c:order val="1"/>
                <c:tx>
                  <c:v>Sobol radial P (Xi-based)</c:v>
                </c:tx>
                <c:spPr>
                  <a:ln w="22225" cap="rnd">
                    <a:solidFill>
                      <a:schemeClr val="accent2"/>
                    </a:solidFill>
                    <a:prstDash val="dash"/>
                    <a:round/>
                  </a:ln>
                  <a:effectLst/>
                </c:spPr>
                <c:marker>
                  <c:symbol val="none"/>
                </c:marker>
                <c:cat>
                  <c:numRef>
                    <c:extLst>
                      <c:ext uri="{02D57815-91ED-43cb-92C2-25804820EDAC}">
                        <c15:formulaRef>
                          <c15:sqref>Correlations!$U$17:$U$24</c15:sqref>
                        </c15:formulaRef>
                      </c:ext>
                    </c:extLst>
                    <c:numCache>
                      <c:formatCode>General</c:formatCode>
                      <c:ptCount val="8"/>
                      <c:pt idx="0">
                        <c:v>2</c:v>
                      </c:pt>
                      <c:pt idx="1">
                        <c:v>4</c:v>
                      </c:pt>
                      <c:pt idx="2">
                        <c:v>6</c:v>
                      </c:pt>
                      <c:pt idx="3">
                        <c:v>10</c:v>
                      </c:pt>
                      <c:pt idx="4">
                        <c:v>15</c:v>
                      </c:pt>
                      <c:pt idx="5">
                        <c:v>25</c:v>
                      </c:pt>
                      <c:pt idx="6">
                        <c:v>40</c:v>
                      </c:pt>
                      <c:pt idx="7">
                        <c:v>100</c:v>
                      </c:pt>
                    </c:numCache>
                  </c:numRef>
                </c:cat>
                <c:val>
                  <c:numRef>
                    <c:extLst>
                      <c:ext uri="{02D57815-91ED-43cb-92C2-25804820EDAC}">
                        <c15:formulaRef>
                          <c15:sqref>Correlations!$W$6:$W$13</c15:sqref>
                        </c15:formulaRef>
                      </c:ext>
                    </c:extLst>
                    <c:numCache>
                      <c:formatCode>General</c:formatCode>
                      <c:ptCount val="8"/>
                      <c:pt idx="0">
                        <c:v>0.48908897761173398</c:v>
                      </c:pt>
                      <c:pt idx="1">
                        <c:v>0.48289174031286403</c:v>
                      </c:pt>
                      <c:pt idx="2">
                        <c:v>0.53530030188927902</c:v>
                      </c:pt>
                      <c:pt idx="3">
                        <c:v>0.63008718177582801</c:v>
                      </c:pt>
                      <c:pt idx="4">
                        <c:v>0.70804425720004605</c:v>
                      </c:pt>
                      <c:pt idx="5">
                        <c:v>0.79870493062069403</c:v>
                      </c:pt>
                      <c:pt idx="6">
                        <c:v>0.87174026565187601</c:v>
                      </c:pt>
                      <c:pt idx="7">
                        <c:v>0.95024126823784405</c:v>
                      </c:pt>
                    </c:numCache>
                  </c:numRef>
                </c:val>
                <c:smooth val="0"/>
                <c:extLst>
                  <c:ext xmlns:c16="http://schemas.microsoft.com/office/drawing/2014/chart" uri="{C3380CC4-5D6E-409C-BE32-E72D297353CC}">
                    <c16:uniqueId val="{00000005-28BE-44B3-BC22-AFAD14485F6C}"/>
                  </c:ext>
                </c:extLst>
              </c15:ser>
            </c15:filteredLineSeries>
            <c15:filteredLineSeries>
              <c15:ser>
                <c:idx val="3"/>
                <c:order val="3"/>
                <c:tx>
                  <c:v>Sobol radial P (Mu*-based)</c:v>
                </c:tx>
                <c:spPr>
                  <a:ln w="22225" cap="rnd">
                    <a:solidFill>
                      <a:schemeClr val="accent4"/>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Correlations!$W$17:$W$24</c15:sqref>
                        </c15:formulaRef>
                      </c:ext>
                    </c:extLst>
                    <c:numCache>
                      <c:formatCode>General</c:formatCode>
                      <c:ptCount val="8"/>
                      <c:pt idx="0">
                        <c:v>0.48908897761173398</c:v>
                      </c:pt>
                      <c:pt idx="1">
                        <c:v>0.40529523016719199</c:v>
                      </c:pt>
                      <c:pt idx="2">
                        <c:v>0.51349725547101899</c:v>
                      </c:pt>
                      <c:pt idx="3">
                        <c:v>0.48827175602642803</c:v>
                      </c:pt>
                      <c:pt idx="4">
                        <c:v>0.54269804034751501</c:v>
                      </c:pt>
                      <c:pt idx="5">
                        <c:v>0.60166031532241704</c:v>
                      </c:pt>
                      <c:pt idx="6">
                        <c:v>0.62377327527153503</c:v>
                      </c:pt>
                      <c:pt idx="7">
                        <c:v>0.77750408873353405</c:v>
                      </c:pt>
                    </c:numCache>
                  </c:numRef>
                </c:val>
                <c:smooth val="0"/>
                <c:extLst xmlns:c15="http://schemas.microsoft.com/office/drawing/2012/chart">
                  <c:ext xmlns:c16="http://schemas.microsoft.com/office/drawing/2014/chart" uri="{C3380CC4-5D6E-409C-BE32-E72D297353CC}">
                    <c16:uniqueId val="{0000000B-28BE-44B3-BC22-AFAD14485F6C}"/>
                  </c:ext>
                </c:extLst>
              </c15:ser>
            </c15:filteredLineSeries>
            <c15:filteredLineSeries>
              <c15:ser>
                <c:idx val="5"/>
                <c:order val="5"/>
                <c:tx>
                  <c:v>OT Khare P (Xi-based)</c:v>
                </c:tx>
                <c:spPr>
                  <a:ln w="22225" cap="rnd">
                    <a:solidFill>
                      <a:schemeClr val="accent5">
                        <a:lumMod val="40000"/>
                        <a:lumOff val="60000"/>
                      </a:schemeClr>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Correlations!$AE$6:$AE$13</c15:sqref>
                        </c15:formulaRef>
                      </c:ext>
                    </c:extLst>
                    <c:numCache>
                      <c:formatCode>General</c:formatCode>
                      <c:ptCount val="8"/>
                      <c:pt idx="0">
                        <c:v>0.42928544927520701</c:v>
                      </c:pt>
                      <c:pt idx="1">
                        <c:v>0.48684840909070598</c:v>
                      </c:pt>
                      <c:pt idx="2">
                        <c:v>0.474719084408741</c:v>
                      </c:pt>
                      <c:pt idx="3">
                        <c:v>0.53898298766164499</c:v>
                      </c:pt>
                      <c:pt idx="4">
                        <c:v>0.61153108461896799</c:v>
                      </c:pt>
                      <c:pt idx="5">
                        <c:v>0.61795503328442802</c:v>
                      </c:pt>
                      <c:pt idx="6">
                        <c:v>0.58152320556709103</c:v>
                      </c:pt>
                      <c:pt idx="7">
                        <c:v>0.60851328125765503</c:v>
                      </c:pt>
                    </c:numCache>
                  </c:numRef>
                </c:val>
                <c:smooth val="0"/>
                <c:extLst xmlns:c15="http://schemas.microsoft.com/office/drawing/2012/chart">
                  <c:ext xmlns:c16="http://schemas.microsoft.com/office/drawing/2014/chart" uri="{C3380CC4-5D6E-409C-BE32-E72D297353CC}">
                    <c16:uniqueId val="{00000006-28BE-44B3-BC22-AFAD14485F6C}"/>
                  </c:ext>
                </c:extLst>
              </c15:ser>
            </c15:filteredLineSeries>
            <c15:filteredLineSeries>
              <c15:ser>
                <c:idx val="7"/>
                <c:order val="7"/>
                <c:tx>
                  <c:v>OT Khare P (Mu*-based)</c:v>
                </c:tx>
                <c:spPr>
                  <a:ln w="22225" cap="rnd">
                    <a:solidFill>
                      <a:schemeClr val="accent1"/>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Correlations!$AE$17:$AE$24</c15:sqref>
                        </c15:formulaRef>
                      </c:ext>
                    </c:extLst>
                    <c:numCache>
                      <c:formatCode>General</c:formatCode>
                      <c:ptCount val="8"/>
                      <c:pt idx="0">
                        <c:v>0.42928544927520701</c:v>
                      </c:pt>
                      <c:pt idx="1">
                        <c:v>0.49458490357626</c:v>
                      </c:pt>
                      <c:pt idx="2">
                        <c:v>0.34880307492359203</c:v>
                      </c:pt>
                      <c:pt idx="3">
                        <c:v>0.50328524038457201</c:v>
                      </c:pt>
                      <c:pt idx="4">
                        <c:v>0.60048594197205196</c:v>
                      </c:pt>
                      <c:pt idx="5">
                        <c:v>0.57880090985456001</c:v>
                      </c:pt>
                      <c:pt idx="6">
                        <c:v>0.55875114889849098</c:v>
                      </c:pt>
                      <c:pt idx="7">
                        <c:v>0.58582821707166499</c:v>
                      </c:pt>
                    </c:numCache>
                  </c:numRef>
                </c:val>
                <c:smooth val="0"/>
                <c:extLst xmlns:c15="http://schemas.microsoft.com/office/drawing/2012/chart">
                  <c:ext xmlns:c16="http://schemas.microsoft.com/office/drawing/2014/chart" uri="{C3380CC4-5D6E-409C-BE32-E72D297353CC}">
                    <c16:uniqueId val="{0000000D-28BE-44B3-BC22-AFAD14485F6C}"/>
                  </c:ext>
                </c:extLst>
              </c15:ser>
            </c15:filteredLineSeries>
            <c15:filteredLineSeries>
              <c15:ser>
                <c:idx val="9"/>
                <c:order val="9"/>
                <c:tx>
                  <c:v>Sobol winding P (Xi-based)</c:v>
                </c:tx>
                <c:spPr>
                  <a:ln w="22225" cap="rnd">
                    <a:solidFill>
                      <a:srgbClr val="92D050"/>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Correlations!$Y$6:$Y$13</c15:sqref>
                        </c15:formulaRef>
                      </c:ext>
                    </c:extLst>
                    <c:numCache>
                      <c:formatCode>General</c:formatCode>
                      <c:ptCount val="8"/>
                      <c:pt idx="0">
                        <c:v>0.36767972522641701</c:v>
                      </c:pt>
                      <c:pt idx="1">
                        <c:v>0.47737190594665702</c:v>
                      </c:pt>
                      <c:pt idx="2">
                        <c:v>0.497040453965225</c:v>
                      </c:pt>
                      <c:pt idx="3">
                        <c:v>0.60058763741574195</c:v>
                      </c:pt>
                      <c:pt idx="4">
                        <c:v>0.68327883737440898</c:v>
                      </c:pt>
                      <c:pt idx="5">
                        <c:v>0.68343716044136904</c:v>
                      </c:pt>
                      <c:pt idx="6">
                        <c:v>0.80269481701803902</c:v>
                      </c:pt>
                      <c:pt idx="7">
                        <c:v>0.936493067414219</c:v>
                      </c:pt>
                    </c:numCache>
                  </c:numRef>
                </c:val>
                <c:smooth val="0"/>
                <c:extLst xmlns:c15="http://schemas.microsoft.com/office/drawing/2012/chart">
                  <c:ext xmlns:c16="http://schemas.microsoft.com/office/drawing/2014/chart" uri="{C3380CC4-5D6E-409C-BE32-E72D297353CC}">
                    <c16:uniqueId val="{00000007-28BE-44B3-BC22-AFAD14485F6C}"/>
                  </c:ext>
                </c:extLst>
              </c15:ser>
            </c15:filteredLineSeries>
            <c15:filteredLineSeries>
              <c15:ser>
                <c:idx val="11"/>
                <c:order val="11"/>
                <c:tx>
                  <c:v>Sobol winding P (Mu*-based)</c:v>
                </c:tx>
                <c:spPr>
                  <a:ln w="22225" cap="rnd">
                    <a:solidFill>
                      <a:srgbClr val="00B050"/>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Correlations!$Y$17:$Y$24</c15:sqref>
                        </c15:formulaRef>
                      </c:ext>
                    </c:extLst>
                    <c:numCache>
                      <c:formatCode>General</c:formatCode>
                      <c:ptCount val="8"/>
                      <c:pt idx="0">
                        <c:v>0.36767972522641701</c:v>
                      </c:pt>
                      <c:pt idx="1">
                        <c:v>0.41520230189462398</c:v>
                      </c:pt>
                      <c:pt idx="2">
                        <c:v>0.31645349533269701</c:v>
                      </c:pt>
                      <c:pt idx="3">
                        <c:v>0.47866836807865998</c:v>
                      </c:pt>
                      <c:pt idx="4">
                        <c:v>0.51567446777427695</c:v>
                      </c:pt>
                      <c:pt idx="5">
                        <c:v>0.488281927975934</c:v>
                      </c:pt>
                      <c:pt idx="6">
                        <c:v>0.55897698328073098</c:v>
                      </c:pt>
                      <c:pt idx="7">
                        <c:v>0.71619253480990896</c:v>
                      </c:pt>
                    </c:numCache>
                  </c:numRef>
                </c:val>
                <c:smooth val="0"/>
                <c:extLst xmlns:c15="http://schemas.microsoft.com/office/drawing/2012/chart">
                  <c:ext xmlns:c16="http://schemas.microsoft.com/office/drawing/2014/chart" uri="{C3380CC4-5D6E-409C-BE32-E72D297353CC}">
                    <c16:uniqueId val="{0000000F-28BE-44B3-BC22-AFAD14485F6C}"/>
                  </c:ext>
                </c:extLst>
              </c15:ser>
            </c15:filteredLineSeries>
            <c15:filteredLineSeries>
              <c15:ser>
                <c:idx val="13"/>
                <c:order val="13"/>
                <c:tx>
                  <c:v>Rd radial P (Xi-based)</c:v>
                </c:tx>
                <c:spPr>
                  <a:ln w="22225" cap="rnd">
                    <a:solidFill>
                      <a:srgbClr val="BC14A8"/>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Correlations!$AC$6:$AC$13</c15:sqref>
                        </c15:formulaRef>
                      </c:ext>
                    </c:extLst>
                    <c:numCache>
                      <c:formatCode>General</c:formatCode>
                      <c:ptCount val="8"/>
                      <c:pt idx="0">
                        <c:v>0.59034504679773703</c:v>
                      </c:pt>
                      <c:pt idx="1">
                        <c:v>0.63131270883496005</c:v>
                      </c:pt>
                      <c:pt idx="2">
                        <c:v>0.601915363661224</c:v>
                      </c:pt>
                      <c:pt idx="3">
                        <c:v>0.72448522399400594</c:v>
                      </c:pt>
                      <c:pt idx="4">
                        <c:v>0.73545485022674995</c:v>
                      </c:pt>
                      <c:pt idx="5">
                        <c:v>0.71602038353923902</c:v>
                      </c:pt>
                      <c:pt idx="6">
                        <c:v>0.854064543642999</c:v>
                      </c:pt>
                      <c:pt idx="7">
                        <c:v>0.95238524243339295</c:v>
                      </c:pt>
                    </c:numCache>
                  </c:numRef>
                </c:val>
                <c:smooth val="0"/>
                <c:extLst xmlns:c15="http://schemas.microsoft.com/office/drawing/2012/chart">
                  <c:ext xmlns:c16="http://schemas.microsoft.com/office/drawing/2014/chart" uri="{C3380CC4-5D6E-409C-BE32-E72D297353CC}">
                    <c16:uniqueId val="{00000008-28BE-44B3-BC22-AFAD14485F6C}"/>
                  </c:ext>
                </c:extLst>
              </c15:ser>
            </c15:filteredLineSeries>
            <c15:filteredLineSeries>
              <c15:ser>
                <c:idx val="15"/>
                <c:order val="15"/>
                <c:tx>
                  <c:v>Rd radial P (Mu*-based)</c:v>
                </c:tx>
                <c:spPr>
                  <a:ln w="22225" cap="rnd">
                    <a:solidFill>
                      <a:srgbClr val="7030A0"/>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Correlations!$AC$17:$AC$24</c15:sqref>
                        </c15:formulaRef>
                      </c:ext>
                    </c:extLst>
                    <c:numCache>
                      <c:formatCode>General</c:formatCode>
                      <c:ptCount val="8"/>
                      <c:pt idx="0">
                        <c:v>0.59034504679773703</c:v>
                      </c:pt>
                      <c:pt idx="1">
                        <c:v>0.56358468310533505</c:v>
                      </c:pt>
                      <c:pt idx="2">
                        <c:v>0.613885065611257</c:v>
                      </c:pt>
                      <c:pt idx="3">
                        <c:v>0.61330649600880804</c:v>
                      </c:pt>
                      <c:pt idx="4">
                        <c:v>0.52647563818538601</c:v>
                      </c:pt>
                      <c:pt idx="5">
                        <c:v>0.71570069846970896</c:v>
                      </c:pt>
                      <c:pt idx="6">
                        <c:v>0.71613013396615099</c:v>
                      </c:pt>
                      <c:pt idx="7">
                        <c:v>0.82611318665558497</c:v>
                      </c:pt>
                    </c:numCache>
                  </c:numRef>
                </c:val>
                <c:smooth val="0"/>
                <c:extLst xmlns:c15="http://schemas.microsoft.com/office/drawing/2012/chart">
                  <c:ext xmlns:c16="http://schemas.microsoft.com/office/drawing/2014/chart" uri="{C3380CC4-5D6E-409C-BE32-E72D297353CC}">
                    <c16:uniqueId val="{00000011-28BE-44B3-BC22-AFAD14485F6C}"/>
                  </c:ext>
                </c:extLst>
              </c15:ser>
            </c15:filteredLineSeries>
            <c15:filteredLineSeries>
              <c15:ser>
                <c:idx val="17"/>
                <c:order val="17"/>
                <c:tx>
                  <c:v>Sobol rad base P (Xi-based)</c:v>
                </c:tx>
                <c:spPr>
                  <a:ln w="22225" cap="rnd">
                    <a:solidFill>
                      <a:srgbClr val="FF0000"/>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Correlations!$AA$6:$AA$13</c15:sqref>
                        </c15:formulaRef>
                      </c:ext>
                    </c:extLst>
                    <c:numCache>
                      <c:formatCode>General</c:formatCode>
                      <c:ptCount val="8"/>
                      <c:pt idx="0">
                        <c:v>0.47635920236736701</c:v>
                      </c:pt>
                      <c:pt idx="1">
                        <c:v>0.62309737777670804</c:v>
                      </c:pt>
                      <c:pt idx="2">
                        <c:v>0.64992117429495999</c:v>
                      </c:pt>
                      <c:pt idx="3">
                        <c:v>0.67846828425516903</c:v>
                      </c:pt>
                      <c:pt idx="4">
                        <c:v>0.66320230323081097</c:v>
                      </c:pt>
                      <c:pt idx="5">
                        <c:v>0.67889375661969498</c:v>
                      </c:pt>
                      <c:pt idx="6">
                        <c:v>0.73398545114586899</c:v>
                      </c:pt>
                      <c:pt idx="7">
                        <c:v>0.73711014326601598</c:v>
                      </c:pt>
                    </c:numCache>
                  </c:numRef>
                </c:val>
                <c:smooth val="0"/>
                <c:extLst xmlns:c15="http://schemas.microsoft.com/office/drawing/2012/chart">
                  <c:ext xmlns:c16="http://schemas.microsoft.com/office/drawing/2014/chart" uri="{C3380CC4-5D6E-409C-BE32-E72D297353CC}">
                    <c16:uniqueId val="{00000009-28BE-44B3-BC22-AFAD14485F6C}"/>
                  </c:ext>
                </c:extLst>
              </c15:ser>
            </c15:filteredLineSeries>
            <c15:filteredLineSeries>
              <c15:ser>
                <c:idx val="19"/>
                <c:order val="19"/>
                <c:tx>
                  <c:v>Sobol rad base P (Mu*-based)</c:v>
                </c:tx>
                <c:spPr>
                  <a:ln w="22225" cap="rnd">
                    <a:solidFill>
                      <a:srgbClr val="C00000"/>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Correlations!$AA$17:$AA$24</c15:sqref>
                        </c15:formulaRef>
                      </c:ext>
                    </c:extLst>
                    <c:numCache>
                      <c:formatCode>General</c:formatCode>
                      <c:ptCount val="8"/>
                      <c:pt idx="0">
                        <c:v>0.47635920236736701</c:v>
                      </c:pt>
                      <c:pt idx="1">
                        <c:v>0.52705180665902296</c:v>
                      </c:pt>
                      <c:pt idx="2">
                        <c:v>0.60902157007367697</c:v>
                      </c:pt>
                      <c:pt idx="3">
                        <c:v>0.63199698467036702</c:v>
                      </c:pt>
                      <c:pt idx="4">
                        <c:v>0.65400956309343405</c:v>
                      </c:pt>
                      <c:pt idx="5">
                        <c:v>0.62716026677427394</c:v>
                      </c:pt>
                      <c:pt idx="6">
                        <c:v>0.70676904044817501</c:v>
                      </c:pt>
                      <c:pt idx="7">
                        <c:v>0.71567620704491397</c:v>
                      </c:pt>
                    </c:numCache>
                  </c:numRef>
                </c:val>
                <c:smooth val="0"/>
                <c:extLst xmlns:c15="http://schemas.microsoft.com/office/drawing/2012/chart">
                  <c:ext xmlns:c16="http://schemas.microsoft.com/office/drawing/2014/chart" uri="{C3380CC4-5D6E-409C-BE32-E72D297353CC}">
                    <c16:uniqueId val="{00000013-28BE-44B3-BC22-AFAD14485F6C}"/>
                  </c:ext>
                </c:extLst>
              </c15:ser>
            </c15:filteredLineSeries>
          </c:ext>
        </c:extLst>
      </c:lineChart>
      <c:catAx>
        <c:axId val="692474176"/>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number</a:t>
                </a:r>
                <a:r>
                  <a:rPr lang="en-GB" sz="1400" baseline="0"/>
                  <a:t> of trajectories</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876510224"/>
        <c:crosses val="autoZero"/>
        <c:auto val="1"/>
        <c:lblAlgn val="ctr"/>
        <c:lblOffset val="100"/>
        <c:noMultiLvlLbl val="0"/>
      </c:catAx>
      <c:valAx>
        <c:axId val="876510224"/>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Kendall correlation </a:t>
                </a:r>
                <a:r>
                  <a:rPr lang="en-GB" sz="1400" baseline="0"/>
                  <a:t>(solid)</a:t>
                </a: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692474176"/>
        <c:crosses val="autoZero"/>
        <c:crossBetween val="between"/>
      </c:valAx>
      <c:valAx>
        <c:axId val="1252407727"/>
        <c:scaling>
          <c:orientation val="minMax"/>
          <c:max val="1"/>
        </c:scaling>
        <c:delete val="0"/>
        <c:axPos val="r"/>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Pearson</a:t>
                </a:r>
                <a:r>
                  <a:rPr lang="en-GB" sz="1400" baseline="0"/>
                  <a:t> correlation (dotted)</a:t>
                </a:r>
                <a:endParaRPr lang="en-GB" sz="1400"/>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52408975"/>
        <c:crosses val="max"/>
        <c:crossBetween val="between"/>
      </c:valAx>
      <c:catAx>
        <c:axId val="1252408975"/>
        <c:scaling>
          <c:orientation val="minMax"/>
        </c:scaling>
        <c:delete val="1"/>
        <c:axPos val="b"/>
        <c:numFmt formatCode="General" sourceLinked="1"/>
        <c:majorTickMark val="out"/>
        <c:minorTickMark val="none"/>
        <c:tickLblPos val="nextTo"/>
        <c:crossAx val="1252407727"/>
        <c:crosses val="autoZero"/>
        <c:auto val="1"/>
        <c:lblAlgn val="ctr"/>
        <c:lblOffset val="100"/>
        <c:noMultiLvlLbl val="0"/>
      </c:catAx>
      <c:spPr>
        <a:noFill/>
        <a:ln>
          <a:noFill/>
        </a:ln>
        <a:effectLst/>
      </c:spPr>
    </c:plotArea>
    <c:legend>
      <c:legendPos val="b"/>
      <c:layout>
        <c:manualLayout>
          <c:xMode val="edge"/>
          <c:yMode val="edge"/>
          <c:x val="2.7210166117885445E-2"/>
          <c:y val="0.68275816993464056"/>
          <c:w val="0.95302058565281722"/>
          <c:h val="0.30479084967320264"/>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78005542603264"/>
          <c:y val="3.8137091503267974E-2"/>
          <c:w val="0.76439889147934725"/>
          <c:h val="0.5353441176470588"/>
        </c:manualLayout>
      </c:layout>
      <c:lineChart>
        <c:grouping val="standard"/>
        <c:varyColors val="0"/>
        <c:ser>
          <c:idx val="2"/>
          <c:order val="2"/>
          <c:tx>
            <c:v>Sobol radial K (Mu*-based)</c:v>
          </c:tx>
          <c:spPr>
            <a:ln w="22225" cap="rnd">
              <a:solidFill>
                <a:schemeClr val="accent4"/>
              </a:solidFill>
              <a:round/>
            </a:ln>
            <a:effectLst/>
          </c:spPr>
          <c:marker>
            <c:symbol val="none"/>
          </c:marker>
          <c:val>
            <c:numRef>
              <c:f>Correlations!$AI$17:$AI$24</c:f>
              <c:numCache>
                <c:formatCode>General</c:formatCode>
                <c:ptCount val="8"/>
                <c:pt idx="0">
                  <c:v>0.789333333333333</c:v>
                </c:pt>
                <c:pt idx="1">
                  <c:v>0.86133333333333295</c:v>
                </c:pt>
                <c:pt idx="2">
                  <c:v>0.85599999999999998</c:v>
                </c:pt>
                <c:pt idx="3">
                  <c:v>0.87466666666666604</c:v>
                </c:pt>
                <c:pt idx="4">
                  <c:v>0.87466666666666604</c:v>
                </c:pt>
                <c:pt idx="5">
                  <c:v>0.88533333333333297</c:v>
                </c:pt>
                <c:pt idx="6">
                  <c:v>0.88266666666666604</c:v>
                </c:pt>
                <c:pt idx="7">
                  <c:v>0.87733333333333297</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A-813C-4DC2-BD7A-7CC2FA82004E}"/>
            </c:ext>
          </c:extLst>
        </c:ser>
        <c:ser>
          <c:idx val="6"/>
          <c:order val="6"/>
          <c:tx>
            <c:v>OT Khare K (Mu*-based)</c:v>
          </c:tx>
          <c:spPr>
            <a:ln w="22225" cap="rnd">
              <a:solidFill>
                <a:schemeClr val="accent1"/>
              </a:solidFill>
              <a:round/>
            </a:ln>
            <a:effectLst/>
          </c:spPr>
          <c:marker>
            <c:symbol val="none"/>
          </c:marker>
          <c:val>
            <c:numRef>
              <c:f>Correlations!$AQ$17:$AQ$24</c:f>
              <c:numCache>
                <c:formatCode>General</c:formatCode>
                <c:ptCount val="8"/>
                <c:pt idx="0">
                  <c:v>0.73333333333333295</c:v>
                </c:pt>
                <c:pt idx="1">
                  <c:v>0.73866666666666703</c:v>
                </c:pt>
                <c:pt idx="2">
                  <c:v>0.75466666666666604</c:v>
                </c:pt>
                <c:pt idx="3">
                  <c:v>0.74666666666666703</c:v>
                </c:pt>
                <c:pt idx="4">
                  <c:v>0.76800000000000002</c:v>
                </c:pt>
                <c:pt idx="5">
                  <c:v>0.74933333333333296</c:v>
                </c:pt>
                <c:pt idx="6">
                  <c:v>0.73599999999999999</c:v>
                </c:pt>
                <c:pt idx="7">
                  <c:v>0.752</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C-813C-4DC2-BD7A-7CC2FA82004E}"/>
            </c:ext>
          </c:extLst>
        </c:ser>
        <c:ser>
          <c:idx val="10"/>
          <c:order val="10"/>
          <c:tx>
            <c:v>Sobol winding K (Mu*-based)</c:v>
          </c:tx>
          <c:spPr>
            <a:ln w="22225" cap="rnd">
              <a:solidFill>
                <a:srgbClr val="00B050"/>
              </a:solidFill>
              <a:round/>
            </a:ln>
            <a:effectLst/>
          </c:spPr>
          <c:marker>
            <c:symbol val="none"/>
          </c:marker>
          <c:val>
            <c:numRef>
              <c:f>Correlations!$AK$17:$AK$24</c:f>
              <c:numCache>
                <c:formatCode>General</c:formatCode>
                <c:ptCount val="8"/>
                <c:pt idx="0">
                  <c:v>0.789333333333333</c:v>
                </c:pt>
                <c:pt idx="1">
                  <c:v>0.86133333333333295</c:v>
                </c:pt>
                <c:pt idx="2">
                  <c:v>0.85599999999999998</c:v>
                </c:pt>
                <c:pt idx="3">
                  <c:v>0.87466666666666604</c:v>
                </c:pt>
                <c:pt idx="4">
                  <c:v>0.87466666666666604</c:v>
                </c:pt>
                <c:pt idx="5">
                  <c:v>0.88533333333333297</c:v>
                </c:pt>
                <c:pt idx="6">
                  <c:v>0.88266666666666604</c:v>
                </c:pt>
                <c:pt idx="7">
                  <c:v>0.87733333333333297</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E-813C-4DC2-BD7A-7CC2FA82004E}"/>
            </c:ext>
          </c:extLst>
        </c:ser>
        <c:ser>
          <c:idx val="14"/>
          <c:order val="14"/>
          <c:tx>
            <c:v>Rd radial K (Mu*-based) </c:v>
          </c:tx>
          <c:spPr>
            <a:ln w="22225" cap="rnd">
              <a:solidFill>
                <a:srgbClr val="7030A0"/>
              </a:solidFill>
              <a:round/>
            </a:ln>
            <a:effectLst/>
          </c:spPr>
          <c:marker>
            <c:symbol val="none"/>
          </c:marker>
          <c:val>
            <c:numRef>
              <c:f>Correlations!$AO$17:$AO$24</c:f>
              <c:numCache>
                <c:formatCode>General</c:formatCode>
                <c:ptCount val="8"/>
                <c:pt idx="0">
                  <c:v>0.82133333333333303</c:v>
                </c:pt>
                <c:pt idx="1">
                  <c:v>0.86133333333333295</c:v>
                </c:pt>
                <c:pt idx="2">
                  <c:v>0.87733333333333297</c:v>
                </c:pt>
                <c:pt idx="3">
                  <c:v>0.87733333333333297</c:v>
                </c:pt>
                <c:pt idx="4">
                  <c:v>0.86133333333333295</c:v>
                </c:pt>
                <c:pt idx="5">
                  <c:v>0.88533333333333297</c:v>
                </c:pt>
                <c:pt idx="6">
                  <c:v>0.88</c:v>
                </c:pt>
                <c:pt idx="7">
                  <c:v>0.87466666666666604</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10-813C-4DC2-BD7A-7CC2FA82004E}"/>
            </c:ext>
          </c:extLst>
        </c:ser>
        <c:ser>
          <c:idx val="18"/>
          <c:order val="18"/>
          <c:tx>
            <c:v>Sobol rad base K (Mu*-based)</c:v>
          </c:tx>
          <c:spPr>
            <a:ln w="22225" cap="rnd">
              <a:solidFill>
                <a:srgbClr val="C00000"/>
              </a:solidFill>
              <a:round/>
            </a:ln>
            <a:effectLst/>
          </c:spPr>
          <c:marker>
            <c:symbol val="none"/>
          </c:marker>
          <c:val>
            <c:numRef>
              <c:f>Correlations!$AM$17:$AM$24</c:f>
              <c:numCache>
                <c:formatCode>General</c:formatCode>
                <c:ptCount val="8"/>
                <c:pt idx="0">
                  <c:v>0.66400000000000003</c:v>
                </c:pt>
                <c:pt idx="1">
                  <c:v>0.73333333333333295</c:v>
                </c:pt>
                <c:pt idx="2">
                  <c:v>0.76800000000000002</c:v>
                </c:pt>
                <c:pt idx="3">
                  <c:v>0.77333333333333298</c:v>
                </c:pt>
                <c:pt idx="4">
                  <c:v>0.78666666666666696</c:v>
                </c:pt>
                <c:pt idx="5">
                  <c:v>0.74933333333333296</c:v>
                </c:pt>
                <c:pt idx="6">
                  <c:v>0.73333333333333295</c:v>
                </c:pt>
                <c:pt idx="7">
                  <c:v>0.73333333333333295</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12-813C-4DC2-BD7A-7CC2FA82004E}"/>
            </c:ext>
          </c:extLst>
        </c:ser>
        <c:dLbls>
          <c:showLegendKey val="0"/>
          <c:showVal val="0"/>
          <c:showCatName val="0"/>
          <c:showSerName val="0"/>
          <c:showPercent val="0"/>
          <c:showBubbleSize val="0"/>
        </c:dLbls>
        <c:marker val="1"/>
        <c:smooth val="0"/>
        <c:axId val="692474176"/>
        <c:axId val="876510224"/>
        <c:extLst>
          <c:ext xmlns:c15="http://schemas.microsoft.com/office/drawing/2012/chart" uri="{02D57815-91ED-43cb-92C2-25804820EDAC}">
            <c15:filteredLineSeries>
              <c15:ser>
                <c:idx val="0"/>
                <c:order val="0"/>
                <c:tx>
                  <c:v>Sobol radial K (Xi-based)</c:v>
                </c:tx>
                <c:spPr>
                  <a:ln w="22225" cap="rnd">
                    <a:solidFill>
                      <a:schemeClr val="accent2"/>
                    </a:solidFill>
                    <a:round/>
                  </a:ln>
                  <a:effectLst/>
                </c:spPr>
                <c:marker>
                  <c:symbol val="none"/>
                </c:marker>
                <c:cat>
                  <c:numRef>
                    <c:extLst>
                      <c:ext uri="{02D57815-91ED-43cb-92C2-25804820EDAC}">
                        <c15:formulaRef>
                          <c15:sqref>Correlations!$U$17:$U$24</c15:sqref>
                        </c15:formulaRef>
                      </c:ext>
                    </c:extLst>
                    <c:numCache>
                      <c:formatCode>General</c:formatCode>
                      <c:ptCount val="8"/>
                      <c:pt idx="0">
                        <c:v>2</c:v>
                      </c:pt>
                      <c:pt idx="1">
                        <c:v>4</c:v>
                      </c:pt>
                      <c:pt idx="2">
                        <c:v>6</c:v>
                      </c:pt>
                      <c:pt idx="3">
                        <c:v>10</c:v>
                      </c:pt>
                      <c:pt idx="4">
                        <c:v>15</c:v>
                      </c:pt>
                      <c:pt idx="5">
                        <c:v>25</c:v>
                      </c:pt>
                      <c:pt idx="6">
                        <c:v>40</c:v>
                      </c:pt>
                      <c:pt idx="7">
                        <c:v>100</c:v>
                      </c:pt>
                    </c:numCache>
                  </c:numRef>
                </c:cat>
                <c:val>
                  <c:numRef>
                    <c:extLst>
                      <c:ext uri="{02D57815-91ED-43cb-92C2-25804820EDAC}">
                        <c15:formulaRef>
                          <c15:sqref>Correlations!$AI$6:$AI$13</c15:sqref>
                        </c15:formulaRef>
                      </c:ext>
                    </c:extLst>
                    <c:numCache>
                      <c:formatCode>General</c:formatCode>
                      <c:ptCount val="8"/>
                      <c:pt idx="0">
                        <c:v>0.789333333333333</c:v>
                      </c:pt>
                      <c:pt idx="1">
                        <c:v>0.84266666666666601</c:v>
                      </c:pt>
                      <c:pt idx="2">
                        <c:v>0.85866666666666702</c:v>
                      </c:pt>
                      <c:pt idx="3">
                        <c:v>0.88800000000000001</c:v>
                      </c:pt>
                      <c:pt idx="4">
                        <c:v>0.89866666666666595</c:v>
                      </c:pt>
                      <c:pt idx="5">
                        <c:v>0.90400000000000003</c:v>
                      </c:pt>
                      <c:pt idx="6">
                        <c:v>0.92266666666666597</c:v>
                      </c:pt>
                      <c:pt idx="7">
                        <c:v>0.94133333333333302</c:v>
                      </c:pt>
                    </c:numCache>
                  </c:numRef>
                </c:val>
                <c:smooth val="0"/>
                <c:extLst>
                  <c:ext xmlns:c16="http://schemas.microsoft.com/office/drawing/2014/chart" uri="{C3380CC4-5D6E-409C-BE32-E72D297353CC}">
                    <c16:uniqueId val="{00000000-813C-4DC2-BD7A-7CC2FA82004E}"/>
                  </c:ext>
                </c:extLst>
              </c15:ser>
            </c15:filteredLineSeries>
            <c15:filteredLineSeries>
              <c15:ser>
                <c:idx val="4"/>
                <c:order val="4"/>
                <c:tx>
                  <c:v>OT Khare K (Xi-based)</c:v>
                </c:tx>
                <c:spPr>
                  <a:ln w="22225" cap="rnd">
                    <a:solidFill>
                      <a:schemeClr val="accent5">
                        <a:lumMod val="40000"/>
                        <a:lumOff val="60000"/>
                      </a:schemeClr>
                    </a:solidFill>
                    <a:round/>
                  </a:ln>
                  <a:effectLst/>
                </c:spPr>
                <c:marker>
                  <c:symbol val="none"/>
                </c:marker>
                <c:val>
                  <c:numRef>
                    <c:extLst xmlns:c15="http://schemas.microsoft.com/office/drawing/2012/chart">
                      <c:ext xmlns:c15="http://schemas.microsoft.com/office/drawing/2012/chart" uri="{02D57815-91ED-43cb-92C2-25804820EDAC}">
                        <c15:formulaRef>
                          <c15:sqref>Correlations!$AQ$6:$AQ$13</c15:sqref>
                        </c15:formulaRef>
                      </c:ext>
                    </c:extLst>
                    <c:numCache>
                      <c:formatCode>General</c:formatCode>
                      <c:ptCount val="8"/>
                      <c:pt idx="0">
                        <c:v>0.73333333333333295</c:v>
                      </c:pt>
                      <c:pt idx="1">
                        <c:v>0.73599999999999999</c:v>
                      </c:pt>
                      <c:pt idx="2">
                        <c:v>0.74666666666666703</c:v>
                      </c:pt>
                      <c:pt idx="3">
                        <c:v>0.71466666666666701</c:v>
                      </c:pt>
                      <c:pt idx="4">
                        <c:v>0.64266666666666605</c:v>
                      </c:pt>
                      <c:pt idx="5">
                        <c:v>0.69866666666666599</c:v>
                      </c:pt>
                      <c:pt idx="6">
                        <c:v>0.752</c:v>
                      </c:pt>
                      <c:pt idx="7">
                        <c:v>0.69866666666666599</c:v>
                      </c:pt>
                    </c:numCache>
                  </c:numRef>
                </c:val>
                <c:smooth val="0"/>
                <c:extLst xmlns:c15="http://schemas.microsoft.com/office/drawing/2012/chart">
                  <c:ext xmlns:c16="http://schemas.microsoft.com/office/drawing/2014/chart" uri="{C3380CC4-5D6E-409C-BE32-E72D297353CC}">
                    <c16:uniqueId val="{00000001-813C-4DC2-BD7A-7CC2FA82004E}"/>
                  </c:ext>
                </c:extLst>
              </c15:ser>
            </c15:filteredLineSeries>
            <c15:filteredLineSeries>
              <c15:ser>
                <c:idx val="8"/>
                <c:order val="8"/>
                <c:tx>
                  <c:v>Sobol winding K (Xi-based)</c:v>
                </c:tx>
                <c:spPr>
                  <a:ln w="22225" cap="rnd">
                    <a:solidFill>
                      <a:srgbClr val="92D050"/>
                    </a:solidFill>
                    <a:round/>
                  </a:ln>
                  <a:effectLst/>
                </c:spPr>
                <c:marker>
                  <c:symbol val="none"/>
                </c:marker>
                <c:val>
                  <c:numRef>
                    <c:extLst xmlns:c15="http://schemas.microsoft.com/office/drawing/2012/chart">
                      <c:ext xmlns:c15="http://schemas.microsoft.com/office/drawing/2012/chart" uri="{02D57815-91ED-43cb-92C2-25804820EDAC}">
                        <c15:formulaRef>
                          <c15:sqref>Correlations!$AK$6:$AK$13</c15:sqref>
                        </c15:formulaRef>
                      </c:ext>
                    </c:extLst>
                    <c:numCache>
                      <c:formatCode>General</c:formatCode>
                      <c:ptCount val="8"/>
                      <c:pt idx="0">
                        <c:v>0.789333333333333</c:v>
                      </c:pt>
                      <c:pt idx="1">
                        <c:v>0.84266666666666601</c:v>
                      </c:pt>
                      <c:pt idx="2">
                        <c:v>0.85866666666666702</c:v>
                      </c:pt>
                      <c:pt idx="3">
                        <c:v>0.88800000000000001</c:v>
                      </c:pt>
                      <c:pt idx="4">
                        <c:v>0.89866666666666595</c:v>
                      </c:pt>
                      <c:pt idx="5">
                        <c:v>0.90400000000000003</c:v>
                      </c:pt>
                      <c:pt idx="6">
                        <c:v>0.92266666666666597</c:v>
                      </c:pt>
                      <c:pt idx="7">
                        <c:v>0.94133333333333302</c:v>
                      </c:pt>
                    </c:numCache>
                  </c:numRef>
                </c:val>
                <c:smooth val="0"/>
                <c:extLst xmlns:c15="http://schemas.microsoft.com/office/drawing/2012/chart">
                  <c:ext xmlns:c16="http://schemas.microsoft.com/office/drawing/2014/chart" uri="{C3380CC4-5D6E-409C-BE32-E72D297353CC}">
                    <c16:uniqueId val="{00000002-813C-4DC2-BD7A-7CC2FA82004E}"/>
                  </c:ext>
                </c:extLst>
              </c15:ser>
            </c15:filteredLineSeries>
            <c15:filteredLineSeries>
              <c15:ser>
                <c:idx val="12"/>
                <c:order val="12"/>
                <c:tx>
                  <c:v>Rd radial K (Xi-based)</c:v>
                </c:tx>
                <c:spPr>
                  <a:ln w="22225" cap="rnd">
                    <a:solidFill>
                      <a:srgbClr val="BC14A8"/>
                    </a:solidFill>
                    <a:round/>
                  </a:ln>
                  <a:effectLst/>
                </c:spPr>
                <c:marker>
                  <c:symbol val="none"/>
                </c:marker>
                <c:val>
                  <c:numRef>
                    <c:extLst xmlns:c15="http://schemas.microsoft.com/office/drawing/2012/chart">
                      <c:ext xmlns:c15="http://schemas.microsoft.com/office/drawing/2012/chart" uri="{02D57815-91ED-43cb-92C2-25804820EDAC}">
                        <c15:formulaRef>
                          <c15:sqref>Correlations!$AO$6:$AO$13</c15:sqref>
                        </c15:formulaRef>
                      </c:ext>
                    </c:extLst>
                    <c:numCache>
                      <c:formatCode>General</c:formatCode>
                      <c:ptCount val="8"/>
                      <c:pt idx="0">
                        <c:v>0.82133333333333303</c:v>
                      </c:pt>
                      <c:pt idx="1">
                        <c:v>0.85599999999999998</c:v>
                      </c:pt>
                      <c:pt idx="2">
                        <c:v>0.87733333333333297</c:v>
                      </c:pt>
                      <c:pt idx="3">
                        <c:v>0.89333333333333298</c:v>
                      </c:pt>
                      <c:pt idx="4">
                        <c:v>0.89600000000000002</c:v>
                      </c:pt>
                      <c:pt idx="5">
                        <c:v>0.90666666666666595</c:v>
                      </c:pt>
                      <c:pt idx="6">
                        <c:v>0.91466666666666596</c:v>
                      </c:pt>
                      <c:pt idx="7">
                        <c:v>0.93600000000000005</c:v>
                      </c:pt>
                    </c:numCache>
                  </c:numRef>
                </c:val>
                <c:smooth val="0"/>
                <c:extLst xmlns:c15="http://schemas.microsoft.com/office/drawing/2012/chart">
                  <c:ext xmlns:c16="http://schemas.microsoft.com/office/drawing/2014/chart" uri="{C3380CC4-5D6E-409C-BE32-E72D297353CC}">
                    <c16:uniqueId val="{00000003-813C-4DC2-BD7A-7CC2FA82004E}"/>
                  </c:ext>
                </c:extLst>
              </c15:ser>
            </c15:filteredLineSeries>
            <c15:filteredLineSeries>
              <c15:ser>
                <c:idx val="16"/>
                <c:order val="16"/>
                <c:tx>
                  <c:v>Sobol rad base K (Xi-based)</c:v>
                </c:tx>
                <c:spPr>
                  <a:ln w="22225" cap="rnd">
                    <a:solidFill>
                      <a:srgbClr val="FF0000"/>
                    </a:solidFill>
                    <a:round/>
                  </a:ln>
                  <a:effectLst/>
                </c:spPr>
                <c:marker>
                  <c:symbol val="none"/>
                </c:marker>
                <c:val>
                  <c:numRef>
                    <c:extLst xmlns:c15="http://schemas.microsoft.com/office/drawing/2012/chart">
                      <c:ext xmlns:c15="http://schemas.microsoft.com/office/drawing/2012/chart" uri="{02D57815-91ED-43cb-92C2-25804820EDAC}">
                        <c15:formulaRef>
                          <c15:sqref>Correlations!$AM$6:$AM$13</c15:sqref>
                        </c15:formulaRef>
                      </c:ext>
                    </c:extLst>
                    <c:numCache>
                      <c:formatCode>General</c:formatCode>
                      <c:ptCount val="8"/>
                      <c:pt idx="0">
                        <c:v>0.66400000000000003</c:v>
                      </c:pt>
                      <c:pt idx="1">
                        <c:v>0.73333333333333295</c:v>
                      </c:pt>
                      <c:pt idx="2">
                        <c:v>0.66666666666666696</c:v>
                      </c:pt>
                      <c:pt idx="3">
                        <c:v>0.67733333333333301</c:v>
                      </c:pt>
                      <c:pt idx="4">
                        <c:v>0.69640062597809005</c:v>
                      </c:pt>
                      <c:pt idx="5">
                        <c:v>0.68</c:v>
                      </c:pt>
                      <c:pt idx="6">
                        <c:v>0.73333333333333295</c:v>
                      </c:pt>
                      <c:pt idx="7">
                        <c:v>0.73333333333333295</c:v>
                      </c:pt>
                    </c:numCache>
                  </c:numRef>
                </c:val>
                <c:smooth val="0"/>
                <c:extLst xmlns:c15="http://schemas.microsoft.com/office/drawing/2012/chart">
                  <c:ext xmlns:c16="http://schemas.microsoft.com/office/drawing/2014/chart" uri="{C3380CC4-5D6E-409C-BE32-E72D297353CC}">
                    <c16:uniqueId val="{00000004-813C-4DC2-BD7A-7CC2FA82004E}"/>
                  </c:ext>
                </c:extLst>
              </c15:ser>
            </c15:filteredLineSeries>
          </c:ext>
        </c:extLst>
      </c:lineChart>
      <c:lineChart>
        <c:grouping val="standard"/>
        <c:varyColors val="0"/>
        <c:ser>
          <c:idx val="3"/>
          <c:order val="3"/>
          <c:tx>
            <c:v>Sobol radial P (Mu*-based)</c:v>
          </c:tx>
          <c:spPr>
            <a:ln w="22225" cap="rnd">
              <a:solidFill>
                <a:schemeClr val="accent4"/>
              </a:solidFill>
              <a:prstDash val="dash"/>
              <a:round/>
            </a:ln>
            <a:effectLst/>
          </c:spPr>
          <c:marker>
            <c:symbol val="none"/>
          </c:marker>
          <c:val>
            <c:numRef>
              <c:f>Correlations!$AJ$17:$AJ$24</c:f>
              <c:numCache>
                <c:formatCode>General</c:formatCode>
                <c:ptCount val="8"/>
                <c:pt idx="0">
                  <c:v>0.77621283255086004</c:v>
                </c:pt>
                <c:pt idx="1">
                  <c:v>0.81201095461658801</c:v>
                </c:pt>
                <c:pt idx="2">
                  <c:v>0.82085289514866899</c:v>
                </c:pt>
                <c:pt idx="3">
                  <c:v>0.81533646322378595</c:v>
                </c:pt>
                <c:pt idx="4">
                  <c:v>0.79530516431924803</c:v>
                </c:pt>
                <c:pt idx="5">
                  <c:v>0.79780907668231504</c:v>
                </c:pt>
                <c:pt idx="6">
                  <c:v>0.77715179968700998</c:v>
                </c:pt>
                <c:pt idx="7">
                  <c:v>0.74585289514866904</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B-813C-4DC2-BD7A-7CC2FA82004E}"/>
            </c:ext>
          </c:extLst>
        </c:ser>
        <c:ser>
          <c:idx val="7"/>
          <c:order val="7"/>
          <c:tx>
            <c:v>OT Khare P (Mu*-based)</c:v>
          </c:tx>
          <c:spPr>
            <a:ln w="22225" cap="rnd">
              <a:solidFill>
                <a:schemeClr val="accent1"/>
              </a:solidFill>
              <a:prstDash val="dash"/>
              <a:round/>
            </a:ln>
            <a:effectLst/>
          </c:spPr>
          <c:marker>
            <c:symbol val="none"/>
          </c:marker>
          <c:val>
            <c:numRef>
              <c:f>Correlations!$AR$17:$AR$24</c:f>
              <c:numCache>
                <c:formatCode>General</c:formatCode>
                <c:ptCount val="8"/>
                <c:pt idx="0">
                  <c:v>0.68701095461658801</c:v>
                </c:pt>
                <c:pt idx="1">
                  <c:v>0.68826291079812196</c:v>
                </c:pt>
                <c:pt idx="2">
                  <c:v>0.69201877934272304</c:v>
                </c:pt>
                <c:pt idx="3">
                  <c:v>0.69014084507042195</c:v>
                </c:pt>
                <c:pt idx="4">
                  <c:v>0.69514866979655698</c:v>
                </c:pt>
                <c:pt idx="5">
                  <c:v>0.69076682316118898</c:v>
                </c:pt>
                <c:pt idx="6">
                  <c:v>0.68763693270735504</c:v>
                </c:pt>
                <c:pt idx="7">
                  <c:v>0.69139280125195601</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D-813C-4DC2-BD7A-7CC2FA82004E}"/>
            </c:ext>
          </c:extLst>
        </c:ser>
        <c:ser>
          <c:idx val="11"/>
          <c:order val="11"/>
          <c:tx>
            <c:v>Sobol winding P (Mu*-based)</c:v>
          </c:tx>
          <c:spPr>
            <a:ln w="22225" cap="rnd">
              <a:solidFill>
                <a:srgbClr val="00B050"/>
              </a:solidFill>
              <a:prstDash val="dash"/>
              <a:round/>
            </a:ln>
            <a:effectLst/>
          </c:spPr>
          <c:marker>
            <c:symbol val="none"/>
          </c:marker>
          <c:val>
            <c:numRef>
              <c:f>Correlations!$AL$17:$AL$24</c:f>
              <c:numCache>
                <c:formatCode>General</c:formatCode>
                <c:ptCount val="8"/>
                <c:pt idx="0">
                  <c:v>0.77621283255086004</c:v>
                </c:pt>
                <c:pt idx="1">
                  <c:v>0.81201095461658801</c:v>
                </c:pt>
                <c:pt idx="2">
                  <c:v>0.82085289514866899</c:v>
                </c:pt>
                <c:pt idx="3">
                  <c:v>0.81533646322378595</c:v>
                </c:pt>
                <c:pt idx="4">
                  <c:v>0.79530516431924803</c:v>
                </c:pt>
                <c:pt idx="5">
                  <c:v>0.79780907668231504</c:v>
                </c:pt>
                <c:pt idx="6">
                  <c:v>0.77715179968700998</c:v>
                </c:pt>
                <c:pt idx="7">
                  <c:v>0.74585289514866904</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F-813C-4DC2-BD7A-7CC2FA82004E}"/>
            </c:ext>
          </c:extLst>
        </c:ser>
        <c:ser>
          <c:idx val="15"/>
          <c:order val="15"/>
          <c:tx>
            <c:v>Rd radial P (Mu*-based)</c:v>
          </c:tx>
          <c:spPr>
            <a:ln w="22225" cap="rnd">
              <a:solidFill>
                <a:srgbClr val="7030A0"/>
              </a:solidFill>
              <a:prstDash val="dash"/>
              <a:round/>
            </a:ln>
            <a:effectLst/>
          </c:spPr>
          <c:marker>
            <c:symbol val="none"/>
          </c:marker>
          <c:val>
            <c:numRef>
              <c:f>Correlations!$AP$17:$AP$24</c:f>
              <c:numCache>
                <c:formatCode>General</c:formatCode>
                <c:ptCount val="8"/>
                <c:pt idx="0">
                  <c:v>0.78591549295774599</c:v>
                </c:pt>
                <c:pt idx="1">
                  <c:v>0.82292644757433397</c:v>
                </c:pt>
                <c:pt idx="2">
                  <c:v>0.82124413145539799</c:v>
                </c:pt>
                <c:pt idx="3">
                  <c:v>0.80093896713614998</c:v>
                </c:pt>
                <c:pt idx="4">
                  <c:v>0.76212832550860599</c:v>
                </c:pt>
                <c:pt idx="5">
                  <c:v>0.79780907668231504</c:v>
                </c:pt>
                <c:pt idx="6">
                  <c:v>0.76150234741783895</c:v>
                </c:pt>
                <c:pt idx="7">
                  <c:v>0.73521126760563305</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11-813C-4DC2-BD7A-7CC2FA82004E}"/>
            </c:ext>
          </c:extLst>
        </c:ser>
        <c:ser>
          <c:idx val="19"/>
          <c:order val="19"/>
          <c:tx>
            <c:v>Sobol rad base P (Mu*-based)</c:v>
          </c:tx>
          <c:spPr>
            <a:ln w="22225" cap="rnd">
              <a:solidFill>
                <a:srgbClr val="C00000"/>
              </a:solidFill>
              <a:prstDash val="dash"/>
              <a:round/>
            </a:ln>
            <a:effectLst/>
          </c:spPr>
          <c:marker>
            <c:symbol val="none"/>
          </c:marker>
          <c:val>
            <c:numRef>
              <c:f>Correlations!$AN$17:$AN$24</c:f>
              <c:numCache>
                <c:formatCode>General</c:formatCode>
                <c:ptCount val="8"/>
                <c:pt idx="0">
                  <c:v>0.68712832550860603</c:v>
                </c:pt>
                <c:pt idx="1">
                  <c:v>0.68701095461658801</c:v>
                </c:pt>
                <c:pt idx="2">
                  <c:v>0.69514866979655698</c:v>
                </c:pt>
                <c:pt idx="3">
                  <c:v>0.69640062597809005</c:v>
                </c:pt>
                <c:pt idx="4">
                  <c:v>0.69953051643192399</c:v>
                </c:pt>
                <c:pt idx="5">
                  <c:v>0.69076682316118898</c:v>
                </c:pt>
                <c:pt idx="6">
                  <c:v>0.68701095461658801</c:v>
                </c:pt>
                <c:pt idx="7">
                  <c:v>0.68701095461658801</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13-813C-4DC2-BD7A-7CC2FA82004E}"/>
            </c:ext>
          </c:extLst>
        </c:ser>
        <c:dLbls>
          <c:showLegendKey val="0"/>
          <c:showVal val="0"/>
          <c:showCatName val="0"/>
          <c:showSerName val="0"/>
          <c:showPercent val="0"/>
          <c:showBubbleSize val="0"/>
        </c:dLbls>
        <c:marker val="1"/>
        <c:smooth val="0"/>
        <c:axId val="1252408975"/>
        <c:axId val="1252407727"/>
        <c:extLst>
          <c:ext xmlns:c15="http://schemas.microsoft.com/office/drawing/2012/chart" uri="{02D57815-91ED-43cb-92C2-25804820EDAC}">
            <c15:filteredLineSeries>
              <c15:ser>
                <c:idx val="1"/>
                <c:order val="1"/>
                <c:tx>
                  <c:v>Sobol radial P (Xi-based)</c:v>
                </c:tx>
                <c:spPr>
                  <a:ln w="22225" cap="rnd">
                    <a:solidFill>
                      <a:schemeClr val="accent2"/>
                    </a:solidFill>
                    <a:prstDash val="dash"/>
                    <a:round/>
                  </a:ln>
                  <a:effectLst/>
                </c:spPr>
                <c:marker>
                  <c:symbol val="none"/>
                </c:marker>
                <c:cat>
                  <c:numRef>
                    <c:extLst>
                      <c:ext uri="{02D57815-91ED-43cb-92C2-25804820EDAC}">
                        <c15:formulaRef>
                          <c15:sqref>Correlations!$U$17:$U$24</c15:sqref>
                        </c15:formulaRef>
                      </c:ext>
                    </c:extLst>
                    <c:numCache>
                      <c:formatCode>General</c:formatCode>
                      <c:ptCount val="8"/>
                      <c:pt idx="0">
                        <c:v>2</c:v>
                      </c:pt>
                      <c:pt idx="1">
                        <c:v>4</c:v>
                      </c:pt>
                      <c:pt idx="2">
                        <c:v>6</c:v>
                      </c:pt>
                      <c:pt idx="3">
                        <c:v>10</c:v>
                      </c:pt>
                      <c:pt idx="4">
                        <c:v>15</c:v>
                      </c:pt>
                      <c:pt idx="5">
                        <c:v>25</c:v>
                      </c:pt>
                      <c:pt idx="6">
                        <c:v>40</c:v>
                      </c:pt>
                      <c:pt idx="7">
                        <c:v>100</c:v>
                      </c:pt>
                    </c:numCache>
                  </c:numRef>
                </c:cat>
                <c:val>
                  <c:numRef>
                    <c:extLst>
                      <c:ext uri="{02D57815-91ED-43cb-92C2-25804820EDAC}">
                        <c15:formulaRef>
                          <c15:sqref>Correlations!$AJ$6:$AJ$13</c15:sqref>
                        </c15:formulaRef>
                      </c:ext>
                    </c:extLst>
                    <c:numCache>
                      <c:formatCode>General</c:formatCode>
                      <c:ptCount val="8"/>
                      <c:pt idx="0">
                        <c:v>0.77621283255086004</c:v>
                      </c:pt>
                      <c:pt idx="1">
                        <c:v>0.84127543035993702</c:v>
                      </c:pt>
                      <c:pt idx="2">
                        <c:v>0.85942879499217495</c:v>
                      </c:pt>
                      <c:pt idx="3">
                        <c:v>0.90895931142410002</c:v>
                      </c:pt>
                      <c:pt idx="4">
                        <c:v>0.92120500782472603</c:v>
                      </c:pt>
                      <c:pt idx="5">
                        <c:v>0.91737089201877897</c:v>
                      </c:pt>
                      <c:pt idx="6">
                        <c:v>0.96181533646322304</c:v>
                      </c:pt>
                      <c:pt idx="7">
                        <c:v>0.98622848200312996</c:v>
                      </c:pt>
                    </c:numCache>
                  </c:numRef>
                </c:val>
                <c:smooth val="0"/>
                <c:extLst>
                  <c:ext xmlns:c16="http://schemas.microsoft.com/office/drawing/2014/chart" uri="{C3380CC4-5D6E-409C-BE32-E72D297353CC}">
                    <c16:uniqueId val="{00000005-813C-4DC2-BD7A-7CC2FA82004E}"/>
                  </c:ext>
                </c:extLst>
              </c15:ser>
            </c15:filteredLineSeries>
            <c15:filteredLineSeries>
              <c15:ser>
                <c:idx val="5"/>
                <c:order val="5"/>
                <c:tx>
                  <c:v>OT Khare P (Xi-based)</c:v>
                </c:tx>
                <c:spPr>
                  <a:ln w="22225" cap="rnd">
                    <a:solidFill>
                      <a:schemeClr val="accent5">
                        <a:lumMod val="40000"/>
                        <a:lumOff val="60000"/>
                      </a:schemeClr>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Correlations!$AR$6:$AR$13</c15:sqref>
                        </c15:formulaRef>
                      </c:ext>
                    </c:extLst>
                    <c:numCache>
                      <c:formatCode>General</c:formatCode>
                      <c:ptCount val="8"/>
                      <c:pt idx="0">
                        <c:v>0.68701095461658801</c:v>
                      </c:pt>
                      <c:pt idx="1">
                        <c:v>0.69319248826291002</c:v>
                      </c:pt>
                      <c:pt idx="2">
                        <c:v>0.71161971830985904</c:v>
                      </c:pt>
                      <c:pt idx="3">
                        <c:v>0.68603286384976503</c:v>
                      </c:pt>
                      <c:pt idx="4">
                        <c:v>0.64068857589984296</c:v>
                      </c:pt>
                      <c:pt idx="5">
                        <c:v>0.75242566510172004</c:v>
                      </c:pt>
                      <c:pt idx="6">
                        <c:v>0.757863849765257</c:v>
                      </c:pt>
                      <c:pt idx="7">
                        <c:v>0.71717527386541402</c:v>
                      </c:pt>
                    </c:numCache>
                  </c:numRef>
                </c:val>
                <c:smooth val="0"/>
                <c:extLst xmlns:c15="http://schemas.microsoft.com/office/drawing/2012/chart">
                  <c:ext xmlns:c16="http://schemas.microsoft.com/office/drawing/2014/chart" uri="{C3380CC4-5D6E-409C-BE32-E72D297353CC}">
                    <c16:uniqueId val="{00000006-813C-4DC2-BD7A-7CC2FA82004E}"/>
                  </c:ext>
                </c:extLst>
              </c15:ser>
            </c15:filteredLineSeries>
            <c15:filteredLineSeries>
              <c15:ser>
                <c:idx val="9"/>
                <c:order val="9"/>
                <c:tx>
                  <c:v>Sobol winding P (Xi-based)</c:v>
                </c:tx>
                <c:spPr>
                  <a:ln w="22225" cap="rnd">
                    <a:solidFill>
                      <a:srgbClr val="92D050"/>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Correlations!$AL$6:$AL$13</c15:sqref>
                        </c15:formulaRef>
                      </c:ext>
                    </c:extLst>
                    <c:numCache>
                      <c:formatCode>General</c:formatCode>
                      <c:ptCount val="8"/>
                      <c:pt idx="0">
                        <c:v>0.77621283255086004</c:v>
                      </c:pt>
                      <c:pt idx="1">
                        <c:v>0.84127543035993702</c:v>
                      </c:pt>
                      <c:pt idx="2">
                        <c:v>0.85942879499217495</c:v>
                      </c:pt>
                      <c:pt idx="3">
                        <c:v>0.90895931142410002</c:v>
                      </c:pt>
                      <c:pt idx="4">
                        <c:v>0.92120500782472603</c:v>
                      </c:pt>
                      <c:pt idx="5">
                        <c:v>0.91737089201877897</c:v>
                      </c:pt>
                      <c:pt idx="6">
                        <c:v>0.96181533646322304</c:v>
                      </c:pt>
                      <c:pt idx="7">
                        <c:v>0.98622848200312996</c:v>
                      </c:pt>
                    </c:numCache>
                  </c:numRef>
                </c:val>
                <c:smooth val="0"/>
                <c:extLst xmlns:c15="http://schemas.microsoft.com/office/drawing/2012/chart">
                  <c:ext xmlns:c16="http://schemas.microsoft.com/office/drawing/2014/chart" uri="{C3380CC4-5D6E-409C-BE32-E72D297353CC}">
                    <c16:uniqueId val="{00000007-813C-4DC2-BD7A-7CC2FA82004E}"/>
                  </c:ext>
                </c:extLst>
              </c15:ser>
            </c15:filteredLineSeries>
            <c15:filteredLineSeries>
              <c15:ser>
                <c:idx val="13"/>
                <c:order val="13"/>
                <c:tx>
                  <c:v>Rd radial P (Xi-based)</c:v>
                </c:tx>
                <c:spPr>
                  <a:ln w="22225" cap="rnd">
                    <a:solidFill>
                      <a:srgbClr val="BC14A8"/>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Correlations!$AP$6:$AP$13</c15:sqref>
                        </c15:formulaRef>
                      </c:ext>
                    </c:extLst>
                    <c:numCache>
                      <c:formatCode>General</c:formatCode>
                      <c:ptCount val="8"/>
                      <c:pt idx="0">
                        <c:v>0.78591549295774599</c:v>
                      </c:pt>
                      <c:pt idx="1">
                        <c:v>0.88188575899843502</c:v>
                      </c:pt>
                      <c:pt idx="2">
                        <c:v>0.90845070422535201</c:v>
                      </c:pt>
                      <c:pt idx="3">
                        <c:v>0.96349765258215903</c:v>
                      </c:pt>
                      <c:pt idx="4">
                        <c:v>0.95383411580594701</c:v>
                      </c:pt>
                      <c:pt idx="5">
                        <c:v>0.96607981220657302</c:v>
                      </c:pt>
                      <c:pt idx="6">
                        <c:v>0.98270735524256603</c:v>
                      </c:pt>
                      <c:pt idx="7">
                        <c:v>0.98497652582159601</c:v>
                      </c:pt>
                    </c:numCache>
                  </c:numRef>
                </c:val>
                <c:smooth val="0"/>
                <c:extLst xmlns:c15="http://schemas.microsoft.com/office/drawing/2012/chart">
                  <c:ext xmlns:c16="http://schemas.microsoft.com/office/drawing/2014/chart" uri="{C3380CC4-5D6E-409C-BE32-E72D297353CC}">
                    <c16:uniqueId val="{00000008-813C-4DC2-BD7A-7CC2FA82004E}"/>
                  </c:ext>
                </c:extLst>
              </c15:ser>
            </c15:filteredLineSeries>
            <c15:filteredLineSeries>
              <c15:ser>
                <c:idx val="17"/>
                <c:order val="17"/>
                <c:tx>
                  <c:v>Sobol rad base P (Xi-based)</c:v>
                </c:tx>
                <c:spPr>
                  <a:ln w="22225" cap="rnd">
                    <a:solidFill>
                      <a:srgbClr val="FF0000"/>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Correlations!$AN$6:$AN$13</c15:sqref>
                        </c15:formulaRef>
                      </c:ext>
                    </c:extLst>
                    <c:numCache>
                      <c:formatCode>General</c:formatCode>
                      <c:ptCount val="8"/>
                      <c:pt idx="0">
                        <c:v>0.68712832550860603</c:v>
                      </c:pt>
                      <c:pt idx="1">
                        <c:v>0.68701095461658801</c:v>
                      </c:pt>
                      <c:pt idx="2">
                        <c:v>0.69397496087636901</c:v>
                      </c:pt>
                      <c:pt idx="3">
                        <c:v>0.70438184663536696</c:v>
                      </c:pt>
                      <c:pt idx="4">
                        <c:v>0.75305164319248796</c:v>
                      </c:pt>
                      <c:pt idx="5">
                        <c:v>0.71631455399060995</c:v>
                      </c:pt>
                      <c:pt idx="6">
                        <c:v>0.68701095461658801</c:v>
                      </c:pt>
                      <c:pt idx="7">
                        <c:v>0.68701095461658801</c:v>
                      </c:pt>
                    </c:numCache>
                  </c:numRef>
                </c:val>
                <c:smooth val="0"/>
                <c:extLst xmlns:c15="http://schemas.microsoft.com/office/drawing/2012/chart">
                  <c:ext xmlns:c16="http://schemas.microsoft.com/office/drawing/2014/chart" uri="{C3380CC4-5D6E-409C-BE32-E72D297353CC}">
                    <c16:uniqueId val="{00000009-813C-4DC2-BD7A-7CC2FA82004E}"/>
                  </c:ext>
                </c:extLst>
              </c15:ser>
            </c15:filteredLineSeries>
          </c:ext>
        </c:extLst>
      </c:lineChart>
      <c:catAx>
        <c:axId val="692474176"/>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number</a:t>
                </a:r>
                <a:r>
                  <a:rPr lang="en-GB" sz="1400" baseline="0"/>
                  <a:t> of trajectories</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876510224"/>
        <c:crosses val="autoZero"/>
        <c:auto val="1"/>
        <c:lblAlgn val="ctr"/>
        <c:lblOffset val="100"/>
        <c:noMultiLvlLbl val="0"/>
      </c:catAx>
      <c:valAx>
        <c:axId val="876510224"/>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Kendall correlation </a:t>
                </a:r>
                <a:r>
                  <a:rPr lang="en-GB" sz="1400" baseline="0"/>
                  <a:t>(solid)</a:t>
                </a: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692474176"/>
        <c:crosses val="autoZero"/>
        <c:crossBetween val="between"/>
      </c:valAx>
      <c:valAx>
        <c:axId val="1252407727"/>
        <c:scaling>
          <c:orientation val="minMax"/>
          <c:max val="1"/>
          <c:min val="0"/>
        </c:scaling>
        <c:delete val="0"/>
        <c:axPos val="r"/>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Pearson</a:t>
                </a:r>
                <a:r>
                  <a:rPr lang="en-GB" sz="1400" baseline="0"/>
                  <a:t> correlation (dotted)</a:t>
                </a:r>
                <a:endParaRPr lang="en-GB" sz="1400"/>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52408975"/>
        <c:crosses val="max"/>
        <c:crossBetween val="between"/>
      </c:valAx>
      <c:catAx>
        <c:axId val="1252408975"/>
        <c:scaling>
          <c:orientation val="minMax"/>
        </c:scaling>
        <c:delete val="1"/>
        <c:axPos val="b"/>
        <c:numFmt formatCode="General" sourceLinked="1"/>
        <c:majorTickMark val="out"/>
        <c:minorTickMark val="none"/>
        <c:tickLblPos val="nextTo"/>
        <c:crossAx val="1252407727"/>
        <c:crosses val="autoZero"/>
        <c:auto val="1"/>
        <c:lblAlgn val="ctr"/>
        <c:lblOffset val="100"/>
        <c:noMultiLvlLbl val="0"/>
      </c:catAx>
      <c:spPr>
        <a:noFill/>
        <a:ln>
          <a:noFill/>
        </a:ln>
        <a:effectLst/>
      </c:spPr>
    </c:plotArea>
    <c:legend>
      <c:legendPos val="b"/>
      <c:layout>
        <c:manualLayout>
          <c:xMode val="edge"/>
          <c:yMode val="edge"/>
          <c:x val="3.3941885533819126E-2"/>
          <c:y val="0.67445751633986928"/>
          <c:w val="0.92913527768030346"/>
          <c:h val="0.3130915032679738"/>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78005542603264"/>
          <c:y val="3.1911601307189535E-2"/>
          <c:w val="0.76439889147934725"/>
          <c:h val="0.79265925925925929"/>
        </c:manualLayout>
      </c:layout>
      <c:lineChart>
        <c:grouping val="standard"/>
        <c:varyColors val="0"/>
        <c:dLbls>
          <c:showLegendKey val="0"/>
          <c:showVal val="0"/>
          <c:showCatName val="0"/>
          <c:showSerName val="0"/>
          <c:showPercent val="0"/>
          <c:showBubbleSize val="0"/>
        </c:dLbls>
        <c:marker val="1"/>
        <c:smooth val="0"/>
        <c:axId val="692474176"/>
        <c:axId val="876510224"/>
        <c:extLst>
          <c:ext xmlns:c15="http://schemas.microsoft.com/office/drawing/2012/chart" uri="{02D57815-91ED-43cb-92C2-25804820EDAC}">
            <c15:filteredLineSeries>
              <c15:ser>
                <c:idx val="0"/>
                <c:order val="0"/>
                <c:tx>
                  <c:v>Sobol radial K (Xi-based)</c:v>
                </c:tx>
                <c:spPr>
                  <a:ln w="22225" cap="rnd">
                    <a:solidFill>
                      <a:schemeClr val="accent2"/>
                    </a:solidFill>
                    <a:round/>
                  </a:ln>
                  <a:effectLst/>
                </c:spPr>
                <c:marker>
                  <c:symbol val="none"/>
                </c:marker>
                <c:cat>
                  <c:numRef>
                    <c:extLst>
                      <c:ext uri="{02D57815-91ED-43cb-92C2-25804820EDAC}">
                        <c15:formulaRef>
                          <c15:sqref>Correlations!$U$17:$U$24</c15:sqref>
                        </c15:formulaRef>
                      </c:ext>
                    </c:extLst>
                    <c:numCache>
                      <c:formatCode>General</c:formatCode>
                      <c:ptCount val="8"/>
                      <c:pt idx="0">
                        <c:v>2</c:v>
                      </c:pt>
                      <c:pt idx="1">
                        <c:v>4</c:v>
                      </c:pt>
                      <c:pt idx="2">
                        <c:v>6</c:v>
                      </c:pt>
                      <c:pt idx="3">
                        <c:v>10</c:v>
                      </c:pt>
                      <c:pt idx="4">
                        <c:v>15</c:v>
                      </c:pt>
                      <c:pt idx="5">
                        <c:v>25</c:v>
                      </c:pt>
                      <c:pt idx="6">
                        <c:v>40</c:v>
                      </c:pt>
                      <c:pt idx="7">
                        <c:v>100</c:v>
                      </c:pt>
                    </c:numCache>
                  </c:numRef>
                </c:cat>
                <c:val>
                  <c:numRef>
                    <c:extLst>
                      <c:ext uri="{02D57815-91ED-43cb-92C2-25804820EDAC}">
                        <c15:formulaRef>
                          <c15:sqref>Correlations!$V$6:$V$13</c15:sqref>
                        </c15:formulaRef>
                      </c:ext>
                    </c:extLst>
                    <c:numCache>
                      <c:formatCode>General</c:formatCode>
                      <c:ptCount val="8"/>
                      <c:pt idx="0">
                        <c:v>0.42755555555555502</c:v>
                      </c:pt>
                      <c:pt idx="1">
                        <c:v>0.50844444444444403</c:v>
                      </c:pt>
                      <c:pt idx="2">
                        <c:v>0.50844444444444403</c:v>
                      </c:pt>
                      <c:pt idx="3">
                        <c:v>0.62666666666666704</c:v>
                      </c:pt>
                      <c:pt idx="4">
                        <c:v>0.679111111111111</c:v>
                      </c:pt>
                      <c:pt idx="5">
                        <c:v>0.76711111111111097</c:v>
                      </c:pt>
                      <c:pt idx="6">
                        <c:v>0.82577777777777805</c:v>
                      </c:pt>
                      <c:pt idx="7">
                        <c:v>0.88711111111111096</c:v>
                      </c:pt>
                    </c:numCache>
                  </c:numRef>
                </c:val>
                <c:smooth val="0"/>
                <c:extLst>
                  <c:ext xmlns:c16="http://schemas.microsoft.com/office/drawing/2014/chart" uri="{C3380CC4-5D6E-409C-BE32-E72D297353CC}">
                    <c16:uniqueId val="{00000000-61A4-41F4-9F7E-E0C3B6CA3BFA}"/>
                  </c:ext>
                </c:extLst>
              </c15:ser>
            </c15:filteredLineSeries>
            <c15:filteredLineSeries>
              <c15:ser>
                <c:idx val="2"/>
                <c:order val="2"/>
                <c:tx>
                  <c:v>Sobol radial K (Mu*-based)</c:v>
                </c:tx>
                <c:spPr>
                  <a:ln w="22225" cap="rnd">
                    <a:solidFill>
                      <a:schemeClr val="accent4"/>
                    </a:solidFill>
                    <a:round/>
                  </a:ln>
                  <a:effectLst/>
                </c:spPr>
                <c:marker>
                  <c:symbol val="none"/>
                </c:marker>
                <c:val>
                  <c:numRef>
                    <c:extLst xmlns:c15="http://schemas.microsoft.com/office/drawing/2012/chart">
                      <c:ext xmlns:c15="http://schemas.microsoft.com/office/drawing/2012/chart" uri="{02D57815-91ED-43cb-92C2-25804820EDAC}">
                        <c15:formulaRef>
                          <c15:sqref>Correlations!$V$17:$V$24</c15:sqref>
                        </c15:formulaRef>
                      </c:ext>
                    </c:extLst>
                    <c:numCache>
                      <c:formatCode>General</c:formatCode>
                      <c:ptCount val="8"/>
                      <c:pt idx="0">
                        <c:v>0.42755555555555502</c:v>
                      </c:pt>
                      <c:pt idx="1">
                        <c:v>0.44799999999999901</c:v>
                      </c:pt>
                      <c:pt idx="2">
                        <c:v>0.54222222222222205</c:v>
                      </c:pt>
                      <c:pt idx="3">
                        <c:v>0.56088888888888899</c:v>
                      </c:pt>
                      <c:pt idx="4">
                        <c:v>0.586666666666666</c:v>
                      </c:pt>
                      <c:pt idx="5">
                        <c:v>0.66400000000000003</c:v>
                      </c:pt>
                      <c:pt idx="6">
                        <c:v>0.69777777777777805</c:v>
                      </c:pt>
                      <c:pt idx="7">
                        <c:v>0.78488888888888897</c:v>
                      </c:pt>
                    </c:numCache>
                  </c:numRef>
                </c:val>
                <c:smooth val="0"/>
                <c:extLst xmlns:c15="http://schemas.microsoft.com/office/drawing/2012/chart">
                  <c:ext xmlns:c16="http://schemas.microsoft.com/office/drawing/2014/chart" uri="{C3380CC4-5D6E-409C-BE32-E72D297353CC}">
                    <c16:uniqueId val="{00000006-61A4-41F4-9F7E-E0C3B6CA3BFA}"/>
                  </c:ext>
                </c:extLst>
              </c15:ser>
            </c15:filteredLineSeries>
            <c15:filteredLineSeries>
              <c15:ser>
                <c:idx val="4"/>
                <c:order val="4"/>
                <c:tx>
                  <c:v>OT Khare K (Xi-based)</c:v>
                </c:tx>
                <c:spPr>
                  <a:ln w="22225" cap="rnd">
                    <a:solidFill>
                      <a:schemeClr val="accent5">
                        <a:lumMod val="40000"/>
                        <a:lumOff val="60000"/>
                      </a:schemeClr>
                    </a:solidFill>
                    <a:round/>
                  </a:ln>
                  <a:effectLst/>
                </c:spPr>
                <c:marker>
                  <c:symbol val="none"/>
                </c:marker>
                <c:val>
                  <c:numRef>
                    <c:extLst xmlns:c15="http://schemas.microsoft.com/office/drawing/2012/chart">
                      <c:ext xmlns:c15="http://schemas.microsoft.com/office/drawing/2012/chart" uri="{02D57815-91ED-43cb-92C2-25804820EDAC}">
                        <c15:formulaRef>
                          <c15:sqref>Correlations!$AD$6:$AD$13</c15:sqref>
                        </c15:formulaRef>
                      </c:ext>
                    </c:extLst>
                    <c:numCache>
                      <c:formatCode>General</c:formatCode>
                      <c:ptCount val="8"/>
                      <c:pt idx="0">
                        <c:v>0.33422222222222198</c:v>
                      </c:pt>
                      <c:pt idx="1">
                        <c:v>0.40088888888888802</c:v>
                      </c:pt>
                      <c:pt idx="2">
                        <c:v>0.46400000000000002</c:v>
                      </c:pt>
                      <c:pt idx="3">
                        <c:v>0.48888888888888898</c:v>
                      </c:pt>
                      <c:pt idx="4">
                        <c:v>0.53600000000000003</c:v>
                      </c:pt>
                      <c:pt idx="5">
                        <c:v>0.55644444444444396</c:v>
                      </c:pt>
                      <c:pt idx="6">
                        <c:v>0.56266666666666698</c:v>
                      </c:pt>
                      <c:pt idx="7">
                        <c:v>0.58399999999999996</c:v>
                      </c:pt>
                    </c:numCache>
                  </c:numRef>
                </c:val>
                <c:smooth val="0"/>
                <c:extLst xmlns:c15="http://schemas.microsoft.com/office/drawing/2012/chart">
                  <c:ext xmlns:c16="http://schemas.microsoft.com/office/drawing/2014/chart" uri="{C3380CC4-5D6E-409C-BE32-E72D297353CC}">
                    <c16:uniqueId val="{00000001-61A4-41F4-9F7E-E0C3B6CA3BFA}"/>
                  </c:ext>
                </c:extLst>
              </c15:ser>
            </c15:filteredLineSeries>
            <c15:filteredLineSeries>
              <c15:ser>
                <c:idx val="6"/>
                <c:order val="6"/>
                <c:tx>
                  <c:v>OT Khare K (Mu*-based)</c:v>
                </c:tx>
                <c:spPr>
                  <a:ln w="22225" cap="rnd">
                    <a:solidFill>
                      <a:schemeClr val="accent1"/>
                    </a:solidFill>
                    <a:round/>
                  </a:ln>
                  <a:effectLst/>
                </c:spPr>
                <c:marker>
                  <c:symbol val="none"/>
                </c:marker>
                <c:val>
                  <c:numRef>
                    <c:extLst xmlns:c15="http://schemas.microsoft.com/office/drawing/2012/chart">
                      <c:ext xmlns:c15="http://schemas.microsoft.com/office/drawing/2012/chart" uri="{02D57815-91ED-43cb-92C2-25804820EDAC}">
                        <c15:formulaRef>
                          <c15:sqref>Correlations!$AD$17:$AD$24</c15:sqref>
                        </c15:formulaRef>
                      </c:ext>
                    </c:extLst>
                    <c:numCache>
                      <c:formatCode>General</c:formatCode>
                      <c:ptCount val="8"/>
                      <c:pt idx="0">
                        <c:v>0.33422222222222198</c:v>
                      </c:pt>
                      <c:pt idx="1">
                        <c:v>0.38311111111111101</c:v>
                      </c:pt>
                      <c:pt idx="2">
                        <c:v>0.36533333333333301</c:v>
                      </c:pt>
                      <c:pt idx="3">
                        <c:v>0.45777777777777701</c:v>
                      </c:pt>
                      <c:pt idx="4">
                        <c:v>0.52266666666666595</c:v>
                      </c:pt>
                      <c:pt idx="5">
                        <c:v>0.53600000000000003</c:v>
                      </c:pt>
                      <c:pt idx="6">
                        <c:v>0.551111111111111</c:v>
                      </c:pt>
                      <c:pt idx="7">
                        <c:v>0.606222222222222</c:v>
                      </c:pt>
                    </c:numCache>
                  </c:numRef>
                </c:val>
                <c:smooth val="0"/>
                <c:extLst xmlns:c15="http://schemas.microsoft.com/office/drawing/2012/chart">
                  <c:ext xmlns:c16="http://schemas.microsoft.com/office/drawing/2014/chart" uri="{C3380CC4-5D6E-409C-BE32-E72D297353CC}">
                    <c16:uniqueId val="{00000009-61A4-41F4-9F7E-E0C3B6CA3BFA}"/>
                  </c:ext>
                </c:extLst>
              </c15:ser>
            </c15:filteredLineSeries>
            <c15:filteredLineSeries>
              <c15:ser>
                <c:idx val="8"/>
                <c:order val="8"/>
                <c:tx>
                  <c:v>Sobol winding K (Xi-based)</c:v>
                </c:tx>
                <c:spPr>
                  <a:ln w="22225" cap="rnd">
                    <a:solidFill>
                      <a:srgbClr val="92D050"/>
                    </a:solidFill>
                    <a:round/>
                  </a:ln>
                  <a:effectLst/>
                </c:spPr>
                <c:marker>
                  <c:symbol val="none"/>
                </c:marker>
                <c:val>
                  <c:numRef>
                    <c:extLst xmlns:c15="http://schemas.microsoft.com/office/drawing/2012/chart">
                      <c:ext xmlns:c15="http://schemas.microsoft.com/office/drawing/2012/chart" uri="{02D57815-91ED-43cb-92C2-25804820EDAC}">
                        <c15:formulaRef>
                          <c15:sqref>Correlations!$X$6:$X$13</c15:sqref>
                        </c15:formulaRef>
                      </c:ext>
                    </c:extLst>
                    <c:numCache>
                      <c:formatCode>General</c:formatCode>
                      <c:ptCount val="8"/>
                      <c:pt idx="0">
                        <c:v>0.32888888888888801</c:v>
                      </c:pt>
                      <c:pt idx="1">
                        <c:v>0.46577777777777701</c:v>
                      </c:pt>
                      <c:pt idx="2">
                        <c:v>0.48</c:v>
                      </c:pt>
                      <c:pt idx="3">
                        <c:v>0.60355555555555496</c:v>
                      </c:pt>
                      <c:pt idx="4">
                        <c:v>0.66844444444444395</c:v>
                      </c:pt>
                      <c:pt idx="5">
                        <c:v>0.69955555555555504</c:v>
                      </c:pt>
                      <c:pt idx="6">
                        <c:v>0.78488888888888897</c:v>
                      </c:pt>
                      <c:pt idx="7">
                        <c:v>0.89155555555555499</c:v>
                      </c:pt>
                    </c:numCache>
                  </c:numRef>
                </c:val>
                <c:smooth val="0"/>
                <c:extLst xmlns:c15="http://schemas.microsoft.com/office/drawing/2012/chart">
                  <c:ext xmlns:c16="http://schemas.microsoft.com/office/drawing/2014/chart" uri="{C3380CC4-5D6E-409C-BE32-E72D297353CC}">
                    <c16:uniqueId val="{00000002-61A4-41F4-9F7E-E0C3B6CA3BFA}"/>
                  </c:ext>
                </c:extLst>
              </c15:ser>
            </c15:filteredLineSeries>
            <c15:filteredLineSeries>
              <c15:ser>
                <c:idx val="10"/>
                <c:order val="10"/>
                <c:tx>
                  <c:v>Sobol winding K (Mu*-based)</c:v>
                </c:tx>
                <c:spPr>
                  <a:ln w="22225" cap="rnd">
                    <a:solidFill>
                      <a:srgbClr val="00B050"/>
                    </a:solidFill>
                    <a:round/>
                  </a:ln>
                  <a:effectLst/>
                </c:spPr>
                <c:marker>
                  <c:symbol val="none"/>
                </c:marker>
                <c:val>
                  <c:numRef>
                    <c:extLst xmlns:c15="http://schemas.microsoft.com/office/drawing/2012/chart">
                      <c:ext xmlns:c15="http://schemas.microsoft.com/office/drawing/2012/chart" uri="{02D57815-91ED-43cb-92C2-25804820EDAC}">
                        <c15:formulaRef>
                          <c15:sqref>Correlations!$X$17:$X$24</c15:sqref>
                        </c15:formulaRef>
                      </c:ext>
                    </c:extLst>
                    <c:numCache>
                      <c:formatCode>General</c:formatCode>
                      <c:ptCount val="8"/>
                      <c:pt idx="0">
                        <c:v>0.32888888888888801</c:v>
                      </c:pt>
                      <c:pt idx="1">
                        <c:v>0.413333333333333</c:v>
                      </c:pt>
                      <c:pt idx="2">
                        <c:v>0.366222222222222</c:v>
                      </c:pt>
                      <c:pt idx="3">
                        <c:v>0.49244444444444402</c:v>
                      </c:pt>
                      <c:pt idx="4">
                        <c:v>0.57066666666666699</c:v>
                      </c:pt>
                      <c:pt idx="5">
                        <c:v>0.56000000000000005</c:v>
                      </c:pt>
                      <c:pt idx="6">
                        <c:v>0.59199999999999997</c:v>
                      </c:pt>
                      <c:pt idx="7">
                        <c:v>0.73599999999999999</c:v>
                      </c:pt>
                    </c:numCache>
                  </c:numRef>
                </c:val>
                <c:smooth val="0"/>
                <c:extLst xmlns:c15="http://schemas.microsoft.com/office/drawing/2012/chart">
                  <c:ext xmlns:c16="http://schemas.microsoft.com/office/drawing/2014/chart" uri="{C3380CC4-5D6E-409C-BE32-E72D297353CC}">
                    <c16:uniqueId val="{0000000C-61A4-41F4-9F7E-E0C3B6CA3BFA}"/>
                  </c:ext>
                </c:extLst>
              </c15:ser>
            </c15:filteredLineSeries>
            <c15:filteredLineSeries>
              <c15:ser>
                <c:idx val="12"/>
                <c:order val="12"/>
                <c:tx>
                  <c:v>Rd radial K (Xi-based)</c:v>
                </c:tx>
                <c:spPr>
                  <a:ln w="22225" cap="rnd">
                    <a:solidFill>
                      <a:srgbClr val="BC14A8"/>
                    </a:solidFill>
                    <a:round/>
                  </a:ln>
                  <a:effectLst/>
                </c:spPr>
                <c:marker>
                  <c:symbol val="none"/>
                </c:marker>
                <c:val>
                  <c:numRef>
                    <c:extLst xmlns:c15="http://schemas.microsoft.com/office/drawing/2012/chart">
                      <c:ext xmlns:c15="http://schemas.microsoft.com/office/drawing/2012/chart" uri="{02D57815-91ED-43cb-92C2-25804820EDAC}">
                        <c15:formulaRef>
                          <c15:sqref>Correlations!$AB$6:$AB$13</c15:sqref>
                        </c15:formulaRef>
                      </c:ext>
                    </c:extLst>
                    <c:numCache>
                      <c:formatCode>General</c:formatCode>
                      <c:ptCount val="8"/>
                      <c:pt idx="0">
                        <c:v>0.52977777777777801</c:v>
                      </c:pt>
                      <c:pt idx="1">
                        <c:v>0.57599999999999996</c:v>
                      </c:pt>
                      <c:pt idx="2">
                        <c:v>0.58399999999999996</c:v>
                      </c:pt>
                      <c:pt idx="3">
                        <c:v>0.68355555555555503</c:v>
                      </c:pt>
                      <c:pt idx="4">
                        <c:v>0.68266666666666698</c:v>
                      </c:pt>
                      <c:pt idx="5">
                        <c:v>0.71911111111111103</c:v>
                      </c:pt>
                      <c:pt idx="6">
                        <c:v>0.82755555555555604</c:v>
                      </c:pt>
                      <c:pt idx="7">
                        <c:v>0.91555555555555501</c:v>
                      </c:pt>
                    </c:numCache>
                  </c:numRef>
                </c:val>
                <c:smooth val="0"/>
                <c:extLst xmlns:c15="http://schemas.microsoft.com/office/drawing/2012/chart">
                  <c:ext xmlns:c16="http://schemas.microsoft.com/office/drawing/2014/chart" uri="{C3380CC4-5D6E-409C-BE32-E72D297353CC}">
                    <c16:uniqueId val="{00000003-61A4-41F4-9F7E-E0C3B6CA3BFA}"/>
                  </c:ext>
                </c:extLst>
              </c15:ser>
            </c15:filteredLineSeries>
            <c15:filteredLineSeries>
              <c15:ser>
                <c:idx val="14"/>
                <c:order val="14"/>
                <c:tx>
                  <c:v>Rd radial K (Mu*-based)</c:v>
                </c:tx>
                <c:spPr>
                  <a:ln w="22225" cap="rnd">
                    <a:solidFill>
                      <a:srgbClr val="7030A0"/>
                    </a:solidFill>
                    <a:round/>
                  </a:ln>
                  <a:effectLst/>
                </c:spPr>
                <c:marker>
                  <c:symbol val="none"/>
                </c:marker>
                <c:val>
                  <c:numRef>
                    <c:extLst xmlns:c15="http://schemas.microsoft.com/office/drawing/2012/chart">
                      <c:ext xmlns:c15="http://schemas.microsoft.com/office/drawing/2012/chart" uri="{02D57815-91ED-43cb-92C2-25804820EDAC}">
                        <c15:formulaRef>
                          <c15:sqref>Correlations!$AB$17:$AB$24</c15:sqref>
                        </c15:formulaRef>
                      </c:ext>
                    </c:extLst>
                    <c:numCache>
                      <c:formatCode>General</c:formatCode>
                      <c:ptCount val="8"/>
                      <c:pt idx="0">
                        <c:v>0.52977777777777801</c:v>
                      </c:pt>
                      <c:pt idx="1">
                        <c:v>0.55288888888888899</c:v>
                      </c:pt>
                      <c:pt idx="2">
                        <c:v>0.61511111111111105</c:v>
                      </c:pt>
                      <c:pt idx="3">
                        <c:v>0.61066666666666602</c:v>
                      </c:pt>
                      <c:pt idx="4">
                        <c:v>0.58311111111111102</c:v>
                      </c:pt>
                      <c:pt idx="5">
                        <c:v>0.72622222222222199</c:v>
                      </c:pt>
                      <c:pt idx="6">
                        <c:v>0.74755555555555497</c:v>
                      </c:pt>
                      <c:pt idx="7">
                        <c:v>0.80622222222222195</c:v>
                      </c:pt>
                    </c:numCache>
                  </c:numRef>
                </c:val>
                <c:smooth val="0"/>
                <c:extLst xmlns:c15="http://schemas.microsoft.com/office/drawing/2012/chart">
                  <c:ext xmlns:c16="http://schemas.microsoft.com/office/drawing/2014/chart" uri="{C3380CC4-5D6E-409C-BE32-E72D297353CC}">
                    <c16:uniqueId val="{0000000F-61A4-41F4-9F7E-E0C3B6CA3BFA}"/>
                  </c:ext>
                </c:extLst>
              </c15:ser>
            </c15:filteredLineSeries>
            <c15:filteredLineSeries>
              <c15:ser>
                <c:idx val="16"/>
                <c:order val="16"/>
                <c:tx>
                  <c:v>Sobol rad base K (Xi-based)</c:v>
                </c:tx>
                <c:spPr>
                  <a:ln w="22225" cap="rnd">
                    <a:solidFill>
                      <a:srgbClr val="FF0000"/>
                    </a:solidFill>
                    <a:round/>
                  </a:ln>
                  <a:effectLst/>
                </c:spPr>
                <c:marker>
                  <c:symbol val="none"/>
                </c:marker>
                <c:val>
                  <c:numRef>
                    <c:extLst xmlns:c15="http://schemas.microsoft.com/office/drawing/2012/chart">
                      <c:ext xmlns:c15="http://schemas.microsoft.com/office/drawing/2012/chart" uri="{02D57815-91ED-43cb-92C2-25804820EDAC}">
                        <c15:formulaRef>
                          <c15:sqref>Correlations!$Z$6:$Z$13</c15:sqref>
                        </c15:formulaRef>
                      </c:ext>
                    </c:extLst>
                    <c:numCache>
                      <c:formatCode>General</c:formatCode>
                      <c:ptCount val="8"/>
                      <c:pt idx="0">
                        <c:v>0.45511111111111102</c:v>
                      </c:pt>
                      <c:pt idx="1">
                        <c:v>0.58399999999999996</c:v>
                      </c:pt>
                      <c:pt idx="2">
                        <c:v>0.6</c:v>
                      </c:pt>
                      <c:pt idx="3">
                        <c:v>0.61688888888888904</c:v>
                      </c:pt>
                      <c:pt idx="4">
                        <c:v>0.60355555555555496</c:v>
                      </c:pt>
                      <c:pt idx="5">
                        <c:v>0.62044444444444402</c:v>
                      </c:pt>
                      <c:pt idx="6">
                        <c:v>0.67377777777777703</c:v>
                      </c:pt>
                      <c:pt idx="7">
                        <c:v>0.65066666666666695</c:v>
                      </c:pt>
                    </c:numCache>
                  </c:numRef>
                </c:val>
                <c:smooth val="0"/>
                <c:extLst xmlns:c15="http://schemas.microsoft.com/office/drawing/2012/chart">
                  <c:ext xmlns:c16="http://schemas.microsoft.com/office/drawing/2014/chart" uri="{C3380CC4-5D6E-409C-BE32-E72D297353CC}">
                    <c16:uniqueId val="{00000004-61A4-41F4-9F7E-E0C3B6CA3BFA}"/>
                  </c:ext>
                </c:extLst>
              </c15:ser>
            </c15:filteredLineSeries>
            <c15:filteredLineSeries>
              <c15:ser>
                <c:idx val="18"/>
                <c:order val="18"/>
                <c:tx>
                  <c:v>Sobol rad base K (Mu*-based)</c:v>
                </c:tx>
                <c:spPr>
                  <a:ln w="22225" cap="rnd">
                    <a:solidFill>
                      <a:srgbClr val="C00000"/>
                    </a:solidFill>
                    <a:round/>
                  </a:ln>
                  <a:effectLst/>
                </c:spPr>
                <c:marker>
                  <c:symbol val="none"/>
                </c:marker>
                <c:val>
                  <c:numRef>
                    <c:extLst xmlns:c15="http://schemas.microsoft.com/office/drawing/2012/chart">
                      <c:ext xmlns:c15="http://schemas.microsoft.com/office/drawing/2012/chart" uri="{02D57815-91ED-43cb-92C2-25804820EDAC}">
                        <c15:formulaRef>
                          <c15:sqref>Correlations!$Z$17:$Z$24</c15:sqref>
                        </c15:formulaRef>
                      </c:ext>
                    </c:extLst>
                    <c:numCache>
                      <c:formatCode>General</c:formatCode>
                      <c:ptCount val="8"/>
                      <c:pt idx="0">
                        <c:v>0.45511111111111102</c:v>
                      </c:pt>
                      <c:pt idx="1">
                        <c:v>0.56444444444444397</c:v>
                      </c:pt>
                      <c:pt idx="2">
                        <c:v>0.58755555555555505</c:v>
                      </c:pt>
                      <c:pt idx="3">
                        <c:v>0.64711111111111097</c:v>
                      </c:pt>
                      <c:pt idx="4">
                        <c:v>0.64711111111111097</c:v>
                      </c:pt>
                      <c:pt idx="5">
                        <c:v>0.61777777777777798</c:v>
                      </c:pt>
                      <c:pt idx="6">
                        <c:v>0.706666666666667</c:v>
                      </c:pt>
                      <c:pt idx="7">
                        <c:v>0.68888888888888899</c:v>
                      </c:pt>
                    </c:numCache>
                  </c:numRef>
                </c:val>
                <c:smooth val="0"/>
                <c:extLst xmlns:c15="http://schemas.microsoft.com/office/drawing/2012/chart">
                  <c:ext xmlns:c16="http://schemas.microsoft.com/office/drawing/2014/chart" uri="{C3380CC4-5D6E-409C-BE32-E72D297353CC}">
                    <c16:uniqueId val="{00000012-61A4-41F4-9F7E-E0C3B6CA3BFA}"/>
                  </c:ext>
                </c:extLst>
              </c15:ser>
            </c15:filteredLineSeries>
          </c:ext>
        </c:extLst>
      </c:lineChart>
      <c:lineChart>
        <c:grouping val="standard"/>
        <c:varyColors val="0"/>
        <c:ser>
          <c:idx val="1"/>
          <c:order val="1"/>
          <c:tx>
            <c:v>Sobol radial P (Xi-based)</c:v>
          </c:tx>
          <c:spPr>
            <a:ln w="22225" cap="rnd">
              <a:solidFill>
                <a:schemeClr val="accent2"/>
              </a:solidFill>
              <a:prstDash val="dash"/>
              <a:round/>
            </a:ln>
            <a:effectLst/>
          </c:spPr>
          <c:marker>
            <c:symbol val="none"/>
          </c:marker>
          <c:cat>
            <c:numRef>
              <c:f>Correlations!$U$17:$U$24</c:f>
              <c:numCache>
                <c:formatCode>General</c:formatCode>
                <c:ptCount val="8"/>
                <c:pt idx="0">
                  <c:v>2</c:v>
                </c:pt>
                <c:pt idx="1">
                  <c:v>4</c:v>
                </c:pt>
                <c:pt idx="2">
                  <c:v>6</c:v>
                </c:pt>
                <c:pt idx="3">
                  <c:v>10</c:v>
                </c:pt>
                <c:pt idx="4">
                  <c:v>15</c:v>
                </c:pt>
                <c:pt idx="5">
                  <c:v>25</c:v>
                </c:pt>
                <c:pt idx="6">
                  <c:v>40</c:v>
                </c:pt>
                <c:pt idx="7">
                  <c:v>100</c:v>
                </c:pt>
              </c:numCache>
              <c:extLst xmlns:c15="http://schemas.microsoft.com/office/drawing/2012/chart"/>
            </c:numRef>
          </c:cat>
          <c:val>
            <c:numRef>
              <c:f>Correlations!$W$6:$W$13</c:f>
              <c:numCache>
                <c:formatCode>General</c:formatCode>
                <c:ptCount val="8"/>
                <c:pt idx="0">
                  <c:v>0.48908897761173398</c:v>
                </c:pt>
                <c:pt idx="1">
                  <c:v>0.48289174031286403</c:v>
                </c:pt>
                <c:pt idx="2">
                  <c:v>0.53530030188927902</c:v>
                </c:pt>
                <c:pt idx="3">
                  <c:v>0.63008718177582801</c:v>
                </c:pt>
                <c:pt idx="4">
                  <c:v>0.70804425720004605</c:v>
                </c:pt>
                <c:pt idx="5">
                  <c:v>0.79870493062069403</c:v>
                </c:pt>
                <c:pt idx="6">
                  <c:v>0.87174026565187601</c:v>
                </c:pt>
                <c:pt idx="7">
                  <c:v>0.95024126823784405</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5-61A4-41F4-9F7E-E0C3B6CA3BFA}"/>
            </c:ext>
          </c:extLst>
        </c:ser>
        <c:ser>
          <c:idx val="3"/>
          <c:order val="3"/>
          <c:tx>
            <c:v>Sobol radial P (Mu*-based)</c:v>
          </c:tx>
          <c:spPr>
            <a:ln w="22225" cap="rnd">
              <a:solidFill>
                <a:schemeClr val="accent4"/>
              </a:solidFill>
              <a:prstDash val="dash"/>
              <a:round/>
            </a:ln>
            <a:effectLst/>
          </c:spPr>
          <c:marker>
            <c:symbol val="none"/>
          </c:marker>
          <c:val>
            <c:numRef>
              <c:f>Correlations!$W$17:$W$24</c:f>
              <c:numCache>
                <c:formatCode>General</c:formatCode>
                <c:ptCount val="8"/>
                <c:pt idx="0">
                  <c:v>0.48908897761173398</c:v>
                </c:pt>
                <c:pt idx="1">
                  <c:v>0.40529523016719199</c:v>
                </c:pt>
                <c:pt idx="2">
                  <c:v>0.51349725547101899</c:v>
                </c:pt>
                <c:pt idx="3">
                  <c:v>0.48827175602642803</c:v>
                </c:pt>
                <c:pt idx="4">
                  <c:v>0.54269804034751501</c:v>
                </c:pt>
                <c:pt idx="5">
                  <c:v>0.60166031532241704</c:v>
                </c:pt>
                <c:pt idx="6">
                  <c:v>0.62377327527153503</c:v>
                </c:pt>
                <c:pt idx="7">
                  <c:v>0.77750408873353405</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7-61A4-41F4-9F7E-E0C3B6CA3BFA}"/>
            </c:ext>
          </c:extLst>
        </c:ser>
        <c:ser>
          <c:idx val="5"/>
          <c:order val="5"/>
          <c:tx>
            <c:v>OT Khare P (Xi-based)</c:v>
          </c:tx>
          <c:spPr>
            <a:ln w="22225" cap="rnd">
              <a:solidFill>
                <a:schemeClr val="accent5">
                  <a:lumMod val="40000"/>
                  <a:lumOff val="60000"/>
                </a:schemeClr>
              </a:solidFill>
              <a:prstDash val="dash"/>
              <a:round/>
            </a:ln>
            <a:effectLst/>
          </c:spPr>
          <c:marker>
            <c:symbol val="none"/>
          </c:marker>
          <c:val>
            <c:numRef>
              <c:f>Correlations!$AE$6:$AE$13</c:f>
              <c:numCache>
                <c:formatCode>General</c:formatCode>
                <c:ptCount val="8"/>
                <c:pt idx="0">
                  <c:v>0.42928544927520701</c:v>
                </c:pt>
                <c:pt idx="1">
                  <c:v>0.48684840909070598</c:v>
                </c:pt>
                <c:pt idx="2">
                  <c:v>0.474719084408741</c:v>
                </c:pt>
                <c:pt idx="3">
                  <c:v>0.53898298766164499</c:v>
                </c:pt>
                <c:pt idx="4">
                  <c:v>0.61153108461896799</c:v>
                </c:pt>
                <c:pt idx="5">
                  <c:v>0.61795503328442802</c:v>
                </c:pt>
                <c:pt idx="6">
                  <c:v>0.58152320556709103</c:v>
                </c:pt>
                <c:pt idx="7">
                  <c:v>0.60851328125765503</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8-61A4-41F4-9F7E-E0C3B6CA3BFA}"/>
            </c:ext>
          </c:extLst>
        </c:ser>
        <c:ser>
          <c:idx val="7"/>
          <c:order val="7"/>
          <c:tx>
            <c:v>OT Khare P (Mu*-based)</c:v>
          </c:tx>
          <c:spPr>
            <a:ln w="22225" cap="rnd">
              <a:solidFill>
                <a:schemeClr val="accent1"/>
              </a:solidFill>
              <a:prstDash val="dash"/>
              <a:round/>
            </a:ln>
            <a:effectLst/>
          </c:spPr>
          <c:marker>
            <c:symbol val="none"/>
          </c:marker>
          <c:val>
            <c:numRef>
              <c:f>Correlations!$AE$17:$AE$24</c:f>
              <c:numCache>
                <c:formatCode>General</c:formatCode>
                <c:ptCount val="8"/>
                <c:pt idx="0">
                  <c:v>0.42928544927520701</c:v>
                </c:pt>
                <c:pt idx="1">
                  <c:v>0.49458490357626</c:v>
                </c:pt>
                <c:pt idx="2">
                  <c:v>0.34880307492359203</c:v>
                </c:pt>
                <c:pt idx="3">
                  <c:v>0.50328524038457201</c:v>
                </c:pt>
                <c:pt idx="4">
                  <c:v>0.60048594197205196</c:v>
                </c:pt>
                <c:pt idx="5">
                  <c:v>0.57880090985456001</c:v>
                </c:pt>
                <c:pt idx="6">
                  <c:v>0.55875114889849098</c:v>
                </c:pt>
                <c:pt idx="7">
                  <c:v>0.58582821707166499</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A-61A4-41F4-9F7E-E0C3B6CA3BFA}"/>
            </c:ext>
          </c:extLst>
        </c:ser>
        <c:ser>
          <c:idx val="9"/>
          <c:order val="9"/>
          <c:tx>
            <c:v>Sobol winding P (Xi-based)</c:v>
          </c:tx>
          <c:spPr>
            <a:ln w="22225" cap="rnd">
              <a:solidFill>
                <a:srgbClr val="92D050"/>
              </a:solidFill>
              <a:prstDash val="dash"/>
              <a:round/>
            </a:ln>
            <a:effectLst/>
          </c:spPr>
          <c:marker>
            <c:symbol val="none"/>
          </c:marker>
          <c:val>
            <c:numRef>
              <c:f>Correlations!$Y$6:$Y$13</c:f>
              <c:numCache>
                <c:formatCode>General</c:formatCode>
                <c:ptCount val="8"/>
                <c:pt idx="0">
                  <c:v>0.36767972522641701</c:v>
                </c:pt>
                <c:pt idx="1">
                  <c:v>0.47737190594665702</c:v>
                </c:pt>
                <c:pt idx="2">
                  <c:v>0.497040453965225</c:v>
                </c:pt>
                <c:pt idx="3">
                  <c:v>0.60058763741574195</c:v>
                </c:pt>
                <c:pt idx="4">
                  <c:v>0.68327883737440898</c:v>
                </c:pt>
                <c:pt idx="5">
                  <c:v>0.68343716044136904</c:v>
                </c:pt>
                <c:pt idx="6">
                  <c:v>0.80269481701803902</c:v>
                </c:pt>
                <c:pt idx="7">
                  <c:v>0.936493067414219</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B-61A4-41F4-9F7E-E0C3B6CA3BFA}"/>
            </c:ext>
          </c:extLst>
        </c:ser>
        <c:ser>
          <c:idx val="11"/>
          <c:order val="11"/>
          <c:tx>
            <c:v>Sobol winding P (Mu*-based)</c:v>
          </c:tx>
          <c:spPr>
            <a:ln w="22225" cap="rnd">
              <a:solidFill>
                <a:srgbClr val="00B050"/>
              </a:solidFill>
              <a:prstDash val="dash"/>
              <a:round/>
            </a:ln>
            <a:effectLst/>
          </c:spPr>
          <c:marker>
            <c:symbol val="none"/>
          </c:marker>
          <c:val>
            <c:numRef>
              <c:f>Correlations!$Y$17:$Y$24</c:f>
              <c:numCache>
                <c:formatCode>General</c:formatCode>
                <c:ptCount val="8"/>
                <c:pt idx="0">
                  <c:v>0.36767972522641701</c:v>
                </c:pt>
                <c:pt idx="1">
                  <c:v>0.41520230189462398</c:v>
                </c:pt>
                <c:pt idx="2">
                  <c:v>0.31645349533269701</c:v>
                </c:pt>
                <c:pt idx="3">
                  <c:v>0.47866836807865998</c:v>
                </c:pt>
                <c:pt idx="4">
                  <c:v>0.51567446777427695</c:v>
                </c:pt>
                <c:pt idx="5">
                  <c:v>0.488281927975934</c:v>
                </c:pt>
                <c:pt idx="6">
                  <c:v>0.55897698328073098</c:v>
                </c:pt>
                <c:pt idx="7">
                  <c:v>0.71619253480990896</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D-61A4-41F4-9F7E-E0C3B6CA3BFA}"/>
            </c:ext>
          </c:extLst>
        </c:ser>
        <c:ser>
          <c:idx val="13"/>
          <c:order val="13"/>
          <c:tx>
            <c:v>Rd radial P (Xi-based)</c:v>
          </c:tx>
          <c:spPr>
            <a:ln w="22225" cap="rnd">
              <a:solidFill>
                <a:srgbClr val="BC14A8"/>
              </a:solidFill>
              <a:prstDash val="dash"/>
              <a:round/>
            </a:ln>
            <a:effectLst/>
          </c:spPr>
          <c:marker>
            <c:symbol val="none"/>
          </c:marker>
          <c:val>
            <c:numRef>
              <c:f>Correlations!$AC$6:$AC$13</c:f>
              <c:numCache>
                <c:formatCode>General</c:formatCode>
                <c:ptCount val="8"/>
                <c:pt idx="0">
                  <c:v>0.59034504679773703</c:v>
                </c:pt>
                <c:pt idx="1">
                  <c:v>0.63131270883496005</c:v>
                </c:pt>
                <c:pt idx="2">
                  <c:v>0.601915363661224</c:v>
                </c:pt>
                <c:pt idx="3">
                  <c:v>0.72448522399400594</c:v>
                </c:pt>
                <c:pt idx="4">
                  <c:v>0.73545485022674995</c:v>
                </c:pt>
                <c:pt idx="5">
                  <c:v>0.71602038353923902</c:v>
                </c:pt>
                <c:pt idx="6">
                  <c:v>0.854064543642999</c:v>
                </c:pt>
                <c:pt idx="7">
                  <c:v>0.95238524243339295</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E-61A4-41F4-9F7E-E0C3B6CA3BFA}"/>
            </c:ext>
          </c:extLst>
        </c:ser>
        <c:ser>
          <c:idx val="15"/>
          <c:order val="15"/>
          <c:tx>
            <c:v>Rd radial P (Mu*-based)</c:v>
          </c:tx>
          <c:spPr>
            <a:ln w="22225" cap="rnd">
              <a:solidFill>
                <a:srgbClr val="7030A0"/>
              </a:solidFill>
              <a:prstDash val="dash"/>
              <a:round/>
            </a:ln>
            <a:effectLst/>
          </c:spPr>
          <c:marker>
            <c:symbol val="none"/>
          </c:marker>
          <c:val>
            <c:numRef>
              <c:f>Correlations!$AC$17:$AC$24</c:f>
              <c:numCache>
                <c:formatCode>General</c:formatCode>
                <c:ptCount val="8"/>
                <c:pt idx="0">
                  <c:v>0.59034504679773703</c:v>
                </c:pt>
                <c:pt idx="1">
                  <c:v>0.56358468310533505</c:v>
                </c:pt>
                <c:pt idx="2">
                  <c:v>0.613885065611257</c:v>
                </c:pt>
                <c:pt idx="3">
                  <c:v>0.61330649600880804</c:v>
                </c:pt>
                <c:pt idx="4">
                  <c:v>0.52647563818538601</c:v>
                </c:pt>
                <c:pt idx="5">
                  <c:v>0.71570069846970896</c:v>
                </c:pt>
                <c:pt idx="6">
                  <c:v>0.71613013396615099</c:v>
                </c:pt>
                <c:pt idx="7">
                  <c:v>0.82611318665558497</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10-61A4-41F4-9F7E-E0C3B6CA3BFA}"/>
            </c:ext>
          </c:extLst>
        </c:ser>
        <c:ser>
          <c:idx val="17"/>
          <c:order val="17"/>
          <c:tx>
            <c:v>Sobol rad base P (Xi-based)</c:v>
          </c:tx>
          <c:spPr>
            <a:ln w="22225" cap="rnd">
              <a:solidFill>
                <a:srgbClr val="FF0000"/>
              </a:solidFill>
              <a:prstDash val="dash"/>
              <a:round/>
            </a:ln>
            <a:effectLst/>
          </c:spPr>
          <c:marker>
            <c:symbol val="none"/>
          </c:marker>
          <c:val>
            <c:numRef>
              <c:f>Correlations!$AA$6:$AA$13</c:f>
              <c:numCache>
                <c:formatCode>General</c:formatCode>
                <c:ptCount val="8"/>
                <c:pt idx="0">
                  <c:v>0.47635920236736701</c:v>
                </c:pt>
                <c:pt idx="1">
                  <c:v>0.62309737777670804</c:v>
                </c:pt>
                <c:pt idx="2">
                  <c:v>0.64992117429495999</c:v>
                </c:pt>
                <c:pt idx="3">
                  <c:v>0.67846828425516903</c:v>
                </c:pt>
                <c:pt idx="4">
                  <c:v>0.66320230323081097</c:v>
                </c:pt>
                <c:pt idx="5">
                  <c:v>0.67889375661969498</c:v>
                </c:pt>
                <c:pt idx="6">
                  <c:v>0.73398545114586899</c:v>
                </c:pt>
                <c:pt idx="7">
                  <c:v>0.73711014326601598</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11-61A4-41F4-9F7E-E0C3B6CA3BFA}"/>
            </c:ext>
          </c:extLst>
        </c:ser>
        <c:ser>
          <c:idx val="19"/>
          <c:order val="19"/>
          <c:tx>
            <c:v>Sobol rad base P (Mu*-based)</c:v>
          </c:tx>
          <c:spPr>
            <a:ln w="22225" cap="rnd">
              <a:solidFill>
                <a:srgbClr val="C00000"/>
              </a:solidFill>
              <a:prstDash val="dash"/>
              <a:round/>
            </a:ln>
            <a:effectLst/>
          </c:spPr>
          <c:marker>
            <c:symbol val="none"/>
          </c:marker>
          <c:val>
            <c:numRef>
              <c:f>Correlations!$AA$17:$AA$24</c:f>
              <c:numCache>
                <c:formatCode>General</c:formatCode>
                <c:ptCount val="8"/>
                <c:pt idx="0">
                  <c:v>0.47635920236736701</c:v>
                </c:pt>
                <c:pt idx="1">
                  <c:v>0.52705180665902296</c:v>
                </c:pt>
                <c:pt idx="2">
                  <c:v>0.60902157007367697</c:v>
                </c:pt>
                <c:pt idx="3">
                  <c:v>0.63199698467036702</c:v>
                </c:pt>
                <c:pt idx="4">
                  <c:v>0.65400956309343405</c:v>
                </c:pt>
                <c:pt idx="5">
                  <c:v>0.62716026677427394</c:v>
                </c:pt>
                <c:pt idx="6">
                  <c:v>0.70676904044817501</c:v>
                </c:pt>
                <c:pt idx="7">
                  <c:v>0.71567620704491397</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13-61A4-41F4-9F7E-E0C3B6CA3BFA}"/>
            </c:ext>
          </c:extLst>
        </c:ser>
        <c:dLbls>
          <c:showLegendKey val="0"/>
          <c:showVal val="0"/>
          <c:showCatName val="0"/>
          <c:showSerName val="0"/>
          <c:showPercent val="0"/>
          <c:showBubbleSize val="0"/>
        </c:dLbls>
        <c:marker val="1"/>
        <c:smooth val="0"/>
        <c:axId val="1252408975"/>
        <c:axId val="1252407727"/>
        <c:extLst/>
      </c:lineChart>
      <c:catAx>
        <c:axId val="692474176"/>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number</a:t>
                </a:r>
                <a:r>
                  <a:rPr lang="en-GB" sz="1400" baseline="0"/>
                  <a:t> of trajectories</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876510224"/>
        <c:crosses val="autoZero"/>
        <c:auto val="1"/>
        <c:lblAlgn val="ctr"/>
        <c:lblOffset val="100"/>
        <c:noMultiLvlLbl val="0"/>
      </c:catAx>
      <c:valAx>
        <c:axId val="876510224"/>
        <c:scaling>
          <c:orientation val="minMax"/>
          <c:max val="1"/>
        </c:scaling>
        <c:delete val="1"/>
        <c:axPos val="l"/>
        <c:numFmt formatCode="General" sourceLinked="0"/>
        <c:majorTickMark val="none"/>
        <c:minorTickMark val="none"/>
        <c:tickLblPos val="nextTo"/>
        <c:crossAx val="692474176"/>
        <c:crosses val="autoZero"/>
        <c:crossBetween val="between"/>
      </c:valAx>
      <c:valAx>
        <c:axId val="1252407727"/>
        <c:scaling>
          <c:orientation val="minMax"/>
          <c:max val="1"/>
          <c:min val="0.30000000000000004"/>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Pearson</a:t>
                </a:r>
                <a:r>
                  <a:rPr lang="en-GB" sz="1400" baseline="0"/>
                  <a:t> correlation (dotted)</a:t>
                </a:r>
                <a:endParaRPr lang="en-GB" sz="1400"/>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52408975"/>
        <c:crosses val="max"/>
        <c:crossBetween val="between"/>
      </c:valAx>
      <c:catAx>
        <c:axId val="1252408975"/>
        <c:scaling>
          <c:orientation val="minMax"/>
        </c:scaling>
        <c:delete val="1"/>
        <c:axPos val="b"/>
        <c:numFmt formatCode="General" sourceLinked="1"/>
        <c:majorTickMark val="out"/>
        <c:minorTickMark val="none"/>
        <c:tickLblPos val="nextTo"/>
        <c:crossAx val="1252407727"/>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78005542603264"/>
          <c:y val="3.1911601307189535E-2"/>
          <c:w val="0.76439889147934725"/>
          <c:h val="0.55747401960784326"/>
        </c:manualLayout>
      </c:layout>
      <c:lineChart>
        <c:grouping val="standard"/>
        <c:varyColors val="0"/>
        <c:dLbls>
          <c:showLegendKey val="0"/>
          <c:showVal val="0"/>
          <c:showCatName val="0"/>
          <c:showSerName val="0"/>
          <c:showPercent val="0"/>
          <c:showBubbleSize val="0"/>
        </c:dLbls>
        <c:marker val="1"/>
        <c:smooth val="0"/>
        <c:axId val="692474176"/>
        <c:axId val="876510224"/>
        <c:extLst>
          <c:ext xmlns:c15="http://schemas.microsoft.com/office/drawing/2012/chart" uri="{02D57815-91ED-43cb-92C2-25804820EDAC}">
            <c15:filteredLineSeries>
              <c15:ser>
                <c:idx val="0"/>
                <c:order val="0"/>
                <c:tx>
                  <c:v>Sobol radial K (Xi-based)</c:v>
                </c:tx>
                <c:spPr>
                  <a:ln w="22225" cap="rnd">
                    <a:solidFill>
                      <a:schemeClr val="accent2"/>
                    </a:solidFill>
                    <a:round/>
                  </a:ln>
                  <a:effectLst/>
                </c:spPr>
                <c:marker>
                  <c:symbol val="none"/>
                </c:marker>
                <c:cat>
                  <c:numRef>
                    <c:extLst>
                      <c:ext uri="{02D57815-91ED-43cb-92C2-25804820EDAC}">
                        <c15:formulaRef>
                          <c15:sqref>Correlations!$U$17:$U$24</c15:sqref>
                        </c15:formulaRef>
                      </c:ext>
                    </c:extLst>
                    <c:numCache>
                      <c:formatCode>General</c:formatCode>
                      <c:ptCount val="8"/>
                      <c:pt idx="0">
                        <c:v>2</c:v>
                      </c:pt>
                      <c:pt idx="1">
                        <c:v>4</c:v>
                      </c:pt>
                      <c:pt idx="2">
                        <c:v>6</c:v>
                      </c:pt>
                      <c:pt idx="3">
                        <c:v>10</c:v>
                      </c:pt>
                      <c:pt idx="4">
                        <c:v>15</c:v>
                      </c:pt>
                      <c:pt idx="5">
                        <c:v>25</c:v>
                      </c:pt>
                      <c:pt idx="6">
                        <c:v>40</c:v>
                      </c:pt>
                      <c:pt idx="7">
                        <c:v>100</c:v>
                      </c:pt>
                    </c:numCache>
                  </c:numRef>
                </c:cat>
                <c:val>
                  <c:numRef>
                    <c:extLst>
                      <c:ext uri="{02D57815-91ED-43cb-92C2-25804820EDAC}">
                        <c15:formulaRef>
                          <c15:sqref>Correlations!$V$6:$V$13</c15:sqref>
                        </c15:formulaRef>
                      </c:ext>
                    </c:extLst>
                    <c:numCache>
                      <c:formatCode>General</c:formatCode>
                      <c:ptCount val="8"/>
                      <c:pt idx="0">
                        <c:v>0.42755555555555502</c:v>
                      </c:pt>
                      <c:pt idx="1">
                        <c:v>0.50844444444444403</c:v>
                      </c:pt>
                      <c:pt idx="2">
                        <c:v>0.50844444444444403</c:v>
                      </c:pt>
                      <c:pt idx="3">
                        <c:v>0.62666666666666704</c:v>
                      </c:pt>
                      <c:pt idx="4">
                        <c:v>0.679111111111111</c:v>
                      </c:pt>
                      <c:pt idx="5">
                        <c:v>0.76711111111111097</c:v>
                      </c:pt>
                      <c:pt idx="6">
                        <c:v>0.82577777777777805</c:v>
                      </c:pt>
                      <c:pt idx="7">
                        <c:v>0.88711111111111096</c:v>
                      </c:pt>
                    </c:numCache>
                  </c:numRef>
                </c:val>
                <c:smooth val="0"/>
                <c:extLst>
                  <c:ext xmlns:c16="http://schemas.microsoft.com/office/drawing/2014/chart" uri="{C3380CC4-5D6E-409C-BE32-E72D297353CC}">
                    <c16:uniqueId val="{00000005-C473-411E-B990-3E7866F774A1}"/>
                  </c:ext>
                </c:extLst>
              </c15:ser>
            </c15:filteredLineSeries>
            <c15:filteredLineSeries>
              <c15:ser>
                <c:idx val="2"/>
                <c:order val="2"/>
                <c:tx>
                  <c:v>Sobol radial K (Mu*-based)</c:v>
                </c:tx>
                <c:spPr>
                  <a:ln w="22225" cap="rnd">
                    <a:solidFill>
                      <a:schemeClr val="accent4"/>
                    </a:solidFill>
                    <a:round/>
                  </a:ln>
                  <a:effectLst/>
                </c:spPr>
                <c:marker>
                  <c:symbol val="none"/>
                </c:marker>
                <c:val>
                  <c:numRef>
                    <c:extLst xmlns:c15="http://schemas.microsoft.com/office/drawing/2012/chart">
                      <c:ext xmlns:c15="http://schemas.microsoft.com/office/drawing/2012/chart" uri="{02D57815-91ED-43cb-92C2-25804820EDAC}">
                        <c15:formulaRef>
                          <c15:sqref>Correlations!$V$17:$V$24</c15:sqref>
                        </c15:formulaRef>
                      </c:ext>
                    </c:extLst>
                    <c:numCache>
                      <c:formatCode>General</c:formatCode>
                      <c:ptCount val="8"/>
                      <c:pt idx="0">
                        <c:v>0.42755555555555502</c:v>
                      </c:pt>
                      <c:pt idx="1">
                        <c:v>0.44799999999999901</c:v>
                      </c:pt>
                      <c:pt idx="2">
                        <c:v>0.54222222222222205</c:v>
                      </c:pt>
                      <c:pt idx="3">
                        <c:v>0.56088888888888899</c:v>
                      </c:pt>
                      <c:pt idx="4">
                        <c:v>0.586666666666666</c:v>
                      </c:pt>
                      <c:pt idx="5">
                        <c:v>0.66400000000000003</c:v>
                      </c:pt>
                      <c:pt idx="6">
                        <c:v>0.69777777777777805</c:v>
                      </c:pt>
                      <c:pt idx="7">
                        <c:v>0.78488888888888897</c:v>
                      </c:pt>
                    </c:numCache>
                  </c:numRef>
                </c:val>
                <c:smooth val="0"/>
                <c:extLst xmlns:c15="http://schemas.microsoft.com/office/drawing/2012/chart">
                  <c:ext xmlns:c16="http://schemas.microsoft.com/office/drawing/2014/chart" uri="{C3380CC4-5D6E-409C-BE32-E72D297353CC}">
                    <c16:uniqueId val="{00000006-C473-411E-B990-3E7866F774A1}"/>
                  </c:ext>
                </c:extLst>
              </c15:ser>
            </c15:filteredLineSeries>
            <c15:filteredLineSeries>
              <c15:ser>
                <c:idx val="4"/>
                <c:order val="4"/>
                <c:tx>
                  <c:v>OT Khare K (Xi-based)</c:v>
                </c:tx>
                <c:spPr>
                  <a:ln w="22225" cap="rnd">
                    <a:solidFill>
                      <a:schemeClr val="accent5">
                        <a:lumMod val="40000"/>
                        <a:lumOff val="60000"/>
                      </a:schemeClr>
                    </a:solidFill>
                    <a:round/>
                  </a:ln>
                  <a:effectLst/>
                </c:spPr>
                <c:marker>
                  <c:symbol val="none"/>
                </c:marker>
                <c:val>
                  <c:numRef>
                    <c:extLst xmlns:c15="http://schemas.microsoft.com/office/drawing/2012/chart">
                      <c:ext xmlns:c15="http://schemas.microsoft.com/office/drawing/2012/chart" uri="{02D57815-91ED-43cb-92C2-25804820EDAC}">
                        <c15:formulaRef>
                          <c15:sqref>Correlations!$AD$6:$AD$13</c15:sqref>
                        </c15:formulaRef>
                      </c:ext>
                    </c:extLst>
                    <c:numCache>
                      <c:formatCode>General</c:formatCode>
                      <c:ptCount val="8"/>
                      <c:pt idx="0">
                        <c:v>0.33422222222222198</c:v>
                      </c:pt>
                      <c:pt idx="1">
                        <c:v>0.40088888888888802</c:v>
                      </c:pt>
                      <c:pt idx="2">
                        <c:v>0.46400000000000002</c:v>
                      </c:pt>
                      <c:pt idx="3">
                        <c:v>0.48888888888888898</c:v>
                      </c:pt>
                      <c:pt idx="4">
                        <c:v>0.53600000000000003</c:v>
                      </c:pt>
                      <c:pt idx="5">
                        <c:v>0.55644444444444396</c:v>
                      </c:pt>
                      <c:pt idx="6">
                        <c:v>0.56266666666666698</c:v>
                      </c:pt>
                      <c:pt idx="7">
                        <c:v>0.58399999999999996</c:v>
                      </c:pt>
                    </c:numCache>
                  </c:numRef>
                </c:val>
                <c:smooth val="0"/>
                <c:extLst xmlns:c15="http://schemas.microsoft.com/office/drawing/2012/chart">
                  <c:ext xmlns:c16="http://schemas.microsoft.com/office/drawing/2014/chart" uri="{C3380CC4-5D6E-409C-BE32-E72D297353CC}">
                    <c16:uniqueId val="{00000008-C473-411E-B990-3E7866F774A1}"/>
                  </c:ext>
                </c:extLst>
              </c15:ser>
            </c15:filteredLineSeries>
            <c15:filteredLineSeries>
              <c15:ser>
                <c:idx val="6"/>
                <c:order val="6"/>
                <c:tx>
                  <c:v>OT Khare K (Mu*-based)</c:v>
                </c:tx>
                <c:spPr>
                  <a:ln w="22225" cap="rnd">
                    <a:solidFill>
                      <a:schemeClr val="accent1"/>
                    </a:solidFill>
                    <a:round/>
                  </a:ln>
                  <a:effectLst/>
                </c:spPr>
                <c:marker>
                  <c:symbol val="none"/>
                </c:marker>
                <c:val>
                  <c:numRef>
                    <c:extLst xmlns:c15="http://schemas.microsoft.com/office/drawing/2012/chart">
                      <c:ext xmlns:c15="http://schemas.microsoft.com/office/drawing/2012/chart" uri="{02D57815-91ED-43cb-92C2-25804820EDAC}">
                        <c15:formulaRef>
                          <c15:sqref>Correlations!$AD$17:$AD$24</c15:sqref>
                        </c15:formulaRef>
                      </c:ext>
                    </c:extLst>
                    <c:numCache>
                      <c:formatCode>General</c:formatCode>
                      <c:ptCount val="8"/>
                      <c:pt idx="0">
                        <c:v>0.33422222222222198</c:v>
                      </c:pt>
                      <c:pt idx="1">
                        <c:v>0.38311111111111101</c:v>
                      </c:pt>
                      <c:pt idx="2">
                        <c:v>0.36533333333333301</c:v>
                      </c:pt>
                      <c:pt idx="3">
                        <c:v>0.45777777777777701</c:v>
                      </c:pt>
                      <c:pt idx="4">
                        <c:v>0.52266666666666595</c:v>
                      </c:pt>
                      <c:pt idx="5">
                        <c:v>0.53600000000000003</c:v>
                      </c:pt>
                      <c:pt idx="6">
                        <c:v>0.551111111111111</c:v>
                      </c:pt>
                      <c:pt idx="7">
                        <c:v>0.606222222222222</c:v>
                      </c:pt>
                    </c:numCache>
                  </c:numRef>
                </c:val>
                <c:smooth val="0"/>
                <c:extLst xmlns:c15="http://schemas.microsoft.com/office/drawing/2012/chart">
                  <c:ext xmlns:c16="http://schemas.microsoft.com/office/drawing/2014/chart" uri="{C3380CC4-5D6E-409C-BE32-E72D297353CC}">
                    <c16:uniqueId val="{00000009-C473-411E-B990-3E7866F774A1}"/>
                  </c:ext>
                </c:extLst>
              </c15:ser>
            </c15:filteredLineSeries>
            <c15:filteredLineSeries>
              <c15:ser>
                <c:idx val="8"/>
                <c:order val="8"/>
                <c:tx>
                  <c:v>Sobol winding K (Xi-based)</c:v>
                </c:tx>
                <c:spPr>
                  <a:ln w="22225" cap="rnd">
                    <a:solidFill>
                      <a:srgbClr val="92D050"/>
                    </a:solidFill>
                    <a:round/>
                  </a:ln>
                  <a:effectLst/>
                </c:spPr>
                <c:marker>
                  <c:symbol val="none"/>
                </c:marker>
                <c:val>
                  <c:numRef>
                    <c:extLst xmlns:c15="http://schemas.microsoft.com/office/drawing/2012/chart">
                      <c:ext xmlns:c15="http://schemas.microsoft.com/office/drawing/2012/chart" uri="{02D57815-91ED-43cb-92C2-25804820EDAC}">
                        <c15:formulaRef>
                          <c15:sqref>Correlations!$X$6:$X$13</c15:sqref>
                        </c15:formulaRef>
                      </c:ext>
                    </c:extLst>
                    <c:numCache>
                      <c:formatCode>General</c:formatCode>
                      <c:ptCount val="8"/>
                      <c:pt idx="0">
                        <c:v>0.32888888888888801</c:v>
                      </c:pt>
                      <c:pt idx="1">
                        <c:v>0.46577777777777701</c:v>
                      </c:pt>
                      <c:pt idx="2">
                        <c:v>0.48</c:v>
                      </c:pt>
                      <c:pt idx="3">
                        <c:v>0.60355555555555496</c:v>
                      </c:pt>
                      <c:pt idx="4">
                        <c:v>0.66844444444444395</c:v>
                      </c:pt>
                      <c:pt idx="5">
                        <c:v>0.69955555555555504</c:v>
                      </c:pt>
                      <c:pt idx="6">
                        <c:v>0.78488888888888897</c:v>
                      </c:pt>
                      <c:pt idx="7">
                        <c:v>0.89155555555555499</c:v>
                      </c:pt>
                    </c:numCache>
                  </c:numRef>
                </c:val>
                <c:smooth val="0"/>
                <c:extLst xmlns:c15="http://schemas.microsoft.com/office/drawing/2012/chart">
                  <c:ext xmlns:c16="http://schemas.microsoft.com/office/drawing/2014/chart" uri="{C3380CC4-5D6E-409C-BE32-E72D297353CC}">
                    <c16:uniqueId val="{0000000B-C473-411E-B990-3E7866F774A1}"/>
                  </c:ext>
                </c:extLst>
              </c15:ser>
            </c15:filteredLineSeries>
            <c15:filteredLineSeries>
              <c15:ser>
                <c:idx val="10"/>
                <c:order val="10"/>
                <c:tx>
                  <c:v>Sobol winding K (Mu*-based)</c:v>
                </c:tx>
                <c:spPr>
                  <a:ln w="22225" cap="rnd">
                    <a:solidFill>
                      <a:srgbClr val="00B050"/>
                    </a:solidFill>
                    <a:round/>
                  </a:ln>
                  <a:effectLst/>
                </c:spPr>
                <c:marker>
                  <c:symbol val="none"/>
                </c:marker>
                <c:val>
                  <c:numRef>
                    <c:extLst xmlns:c15="http://schemas.microsoft.com/office/drawing/2012/chart">
                      <c:ext xmlns:c15="http://schemas.microsoft.com/office/drawing/2012/chart" uri="{02D57815-91ED-43cb-92C2-25804820EDAC}">
                        <c15:formulaRef>
                          <c15:sqref>Correlations!$X$17:$X$24</c15:sqref>
                        </c15:formulaRef>
                      </c:ext>
                    </c:extLst>
                    <c:numCache>
                      <c:formatCode>General</c:formatCode>
                      <c:ptCount val="8"/>
                      <c:pt idx="0">
                        <c:v>0.32888888888888801</c:v>
                      </c:pt>
                      <c:pt idx="1">
                        <c:v>0.413333333333333</c:v>
                      </c:pt>
                      <c:pt idx="2">
                        <c:v>0.366222222222222</c:v>
                      </c:pt>
                      <c:pt idx="3">
                        <c:v>0.49244444444444402</c:v>
                      </c:pt>
                      <c:pt idx="4">
                        <c:v>0.57066666666666699</c:v>
                      </c:pt>
                      <c:pt idx="5">
                        <c:v>0.56000000000000005</c:v>
                      </c:pt>
                      <c:pt idx="6">
                        <c:v>0.59199999999999997</c:v>
                      </c:pt>
                      <c:pt idx="7">
                        <c:v>0.73599999999999999</c:v>
                      </c:pt>
                    </c:numCache>
                  </c:numRef>
                </c:val>
                <c:smooth val="0"/>
                <c:extLst xmlns:c15="http://schemas.microsoft.com/office/drawing/2012/chart">
                  <c:ext xmlns:c16="http://schemas.microsoft.com/office/drawing/2014/chart" uri="{C3380CC4-5D6E-409C-BE32-E72D297353CC}">
                    <c16:uniqueId val="{0000000C-C473-411E-B990-3E7866F774A1}"/>
                  </c:ext>
                </c:extLst>
              </c15:ser>
            </c15:filteredLineSeries>
            <c15:filteredLineSeries>
              <c15:ser>
                <c:idx val="12"/>
                <c:order val="12"/>
                <c:tx>
                  <c:v>Rd radial K (Xi-based)</c:v>
                </c:tx>
                <c:spPr>
                  <a:ln w="22225" cap="rnd">
                    <a:solidFill>
                      <a:srgbClr val="BC14A8"/>
                    </a:solidFill>
                    <a:round/>
                  </a:ln>
                  <a:effectLst/>
                </c:spPr>
                <c:marker>
                  <c:symbol val="none"/>
                </c:marker>
                <c:val>
                  <c:numRef>
                    <c:extLst xmlns:c15="http://schemas.microsoft.com/office/drawing/2012/chart">
                      <c:ext xmlns:c15="http://schemas.microsoft.com/office/drawing/2012/chart" uri="{02D57815-91ED-43cb-92C2-25804820EDAC}">
                        <c15:formulaRef>
                          <c15:sqref>Correlations!$AB$6:$AB$13</c15:sqref>
                        </c15:formulaRef>
                      </c:ext>
                    </c:extLst>
                    <c:numCache>
                      <c:formatCode>General</c:formatCode>
                      <c:ptCount val="8"/>
                      <c:pt idx="0">
                        <c:v>0.52977777777777801</c:v>
                      </c:pt>
                      <c:pt idx="1">
                        <c:v>0.57599999999999996</c:v>
                      </c:pt>
                      <c:pt idx="2">
                        <c:v>0.58399999999999996</c:v>
                      </c:pt>
                      <c:pt idx="3">
                        <c:v>0.68355555555555503</c:v>
                      </c:pt>
                      <c:pt idx="4">
                        <c:v>0.68266666666666698</c:v>
                      </c:pt>
                      <c:pt idx="5">
                        <c:v>0.71911111111111103</c:v>
                      </c:pt>
                      <c:pt idx="6">
                        <c:v>0.82755555555555604</c:v>
                      </c:pt>
                      <c:pt idx="7">
                        <c:v>0.91555555555555501</c:v>
                      </c:pt>
                    </c:numCache>
                  </c:numRef>
                </c:val>
                <c:smooth val="0"/>
                <c:extLst xmlns:c15="http://schemas.microsoft.com/office/drawing/2012/chart">
                  <c:ext xmlns:c16="http://schemas.microsoft.com/office/drawing/2014/chart" uri="{C3380CC4-5D6E-409C-BE32-E72D297353CC}">
                    <c16:uniqueId val="{0000000E-C473-411E-B990-3E7866F774A1}"/>
                  </c:ext>
                </c:extLst>
              </c15:ser>
            </c15:filteredLineSeries>
            <c15:filteredLineSeries>
              <c15:ser>
                <c:idx val="14"/>
                <c:order val="14"/>
                <c:tx>
                  <c:v>Rd radial K (Mu*-based)</c:v>
                </c:tx>
                <c:spPr>
                  <a:ln w="22225" cap="rnd">
                    <a:solidFill>
                      <a:srgbClr val="7030A0"/>
                    </a:solidFill>
                    <a:round/>
                  </a:ln>
                  <a:effectLst/>
                </c:spPr>
                <c:marker>
                  <c:symbol val="none"/>
                </c:marker>
                <c:val>
                  <c:numRef>
                    <c:extLst xmlns:c15="http://schemas.microsoft.com/office/drawing/2012/chart">
                      <c:ext xmlns:c15="http://schemas.microsoft.com/office/drawing/2012/chart" uri="{02D57815-91ED-43cb-92C2-25804820EDAC}">
                        <c15:formulaRef>
                          <c15:sqref>Correlations!$AB$17:$AB$24</c15:sqref>
                        </c15:formulaRef>
                      </c:ext>
                    </c:extLst>
                    <c:numCache>
                      <c:formatCode>General</c:formatCode>
                      <c:ptCount val="8"/>
                      <c:pt idx="0">
                        <c:v>0.52977777777777801</c:v>
                      </c:pt>
                      <c:pt idx="1">
                        <c:v>0.55288888888888899</c:v>
                      </c:pt>
                      <c:pt idx="2">
                        <c:v>0.61511111111111105</c:v>
                      </c:pt>
                      <c:pt idx="3">
                        <c:v>0.61066666666666602</c:v>
                      </c:pt>
                      <c:pt idx="4">
                        <c:v>0.58311111111111102</c:v>
                      </c:pt>
                      <c:pt idx="5">
                        <c:v>0.72622222222222199</c:v>
                      </c:pt>
                      <c:pt idx="6">
                        <c:v>0.74755555555555497</c:v>
                      </c:pt>
                      <c:pt idx="7">
                        <c:v>0.80622222222222195</c:v>
                      </c:pt>
                    </c:numCache>
                  </c:numRef>
                </c:val>
                <c:smooth val="0"/>
                <c:extLst xmlns:c15="http://schemas.microsoft.com/office/drawing/2012/chart">
                  <c:ext xmlns:c16="http://schemas.microsoft.com/office/drawing/2014/chart" uri="{C3380CC4-5D6E-409C-BE32-E72D297353CC}">
                    <c16:uniqueId val="{0000000F-C473-411E-B990-3E7866F774A1}"/>
                  </c:ext>
                </c:extLst>
              </c15:ser>
            </c15:filteredLineSeries>
            <c15:filteredLineSeries>
              <c15:ser>
                <c:idx val="16"/>
                <c:order val="16"/>
                <c:tx>
                  <c:v>Sobol rad base K (Xi-based)</c:v>
                </c:tx>
                <c:spPr>
                  <a:ln w="22225" cap="rnd">
                    <a:solidFill>
                      <a:srgbClr val="FF0000"/>
                    </a:solidFill>
                    <a:round/>
                  </a:ln>
                  <a:effectLst/>
                </c:spPr>
                <c:marker>
                  <c:symbol val="none"/>
                </c:marker>
                <c:val>
                  <c:numRef>
                    <c:extLst xmlns:c15="http://schemas.microsoft.com/office/drawing/2012/chart">
                      <c:ext xmlns:c15="http://schemas.microsoft.com/office/drawing/2012/chart" uri="{02D57815-91ED-43cb-92C2-25804820EDAC}">
                        <c15:formulaRef>
                          <c15:sqref>Correlations!$Z$6:$Z$13</c15:sqref>
                        </c15:formulaRef>
                      </c:ext>
                    </c:extLst>
                    <c:numCache>
                      <c:formatCode>General</c:formatCode>
                      <c:ptCount val="8"/>
                      <c:pt idx="0">
                        <c:v>0.45511111111111102</c:v>
                      </c:pt>
                      <c:pt idx="1">
                        <c:v>0.58399999999999996</c:v>
                      </c:pt>
                      <c:pt idx="2">
                        <c:v>0.6</c:v>
                      </c:pt>
                      <c:pt idx="3">
                        <c:v>0.61688888888888904</c:v>
                      </c:pt>
                      <c:pt idx="4">
                        <c:v>0.60355555555555496</c:v>
                      </c:pt>
                      <c:pt idx="5">
                        <c:v>0.62044444444444402</c:v>
                      </c:pt>
                      <c:pt idx="6">
                        <c:v>0.67377777777777703</c:v>
                      </c:pt>
                      <c:pt idx="7">
                        <c:v>0.65066666666666695</c:v>
                      </c:pt>
                    </c:numCache>
                  </c:numRef>
                </c:val>
                <c:smooth val="0"/>
                <c:extLst xmlns:c15="http://schemas.microsoft.com/office/drawing/2012/chart">
                  <c:ext xmlns:c16="http://schemas.microsoft.com/office/drawing/2014/chart" uri="{C3380CC4-5D6E-409C-BE32-E72D297353CC}">
                    <c16:uniqueId val="{00000011-C473-411E-B990-3E7866F774A1}"/>
                  </c:ext>
                </c:extLst>
              </c15:ser>
            </c15:filteredLineSeries>
            <c15:filteredLineSeries>
              <c15:ser>
                <c:idx val="18"/>
                <c:order val="18"/>
                <c:tx>
                  <c:v>Sobol rad base K (Mu*-based)</c:v>
                </c:tx>
                <c:spPr>
                  <a:ln w="22225" cap="rnd">
                    <a:solidFill>
                      <a:srgbClr val="C00000"/>
                    </a:solidFill>
                    <a:round/>
                  </a:ln>
                  <a:effectLst/>
                </c:spPr>
                <c:marker>
                  <c:symbol val="none"/>
                </c:marker>
                <c:val>
                  <c:numRef>
                    <c:extLst xmlns:c15="http://schemas.microsoft.com/office/drawing/2012/chart">
                      <c:ext xmlns:c15="http://schemas.microsoft.com/office/drawing/2012/chart" uri="{02D57815-91ED-43cb-92C2-25804820EDAC}">
                        <c15:formulaRef>
                          <c15:sqref>Correlations!$Z$17:$Z$24</c15:sqref>
                        </c15:formulaRef>
                      </c:ext>
                    </c:extLst>
                    <c:numCache>
                      <c:formatCode>General</c:formatCode>
                      <c:ptCount val="8"/>
                      <c:pt idx="0">
                        <c:v>0.45511111111111102</c:v>
                      </c:pt>
                      <c:pt idx="1">
                        <c:v>0.56444444444444397</c:v>
                      </c:pt>
                      <c:pt idx="2">
                        <c:v>0.58755555555555505</c:v>
                      </c:pt>
                      <c:pt idx="3">
                        <c:v>0.64711111111111097</c:v>
                      </c:pt>
                      <c:pt idx="4">
                        <c:v>0.64711111111111097</c:v>
                      </c:pt>
                      <c:pt idx="5">
                        <c:v>0.61777777777777798</c:v>
                      </c:pt>
                      <c:pt idx="6">
                        <c:v>0.706666666666667</c:v>
                      </c:pt>
                      <c:pt idx="7">
                        <c:v>0.68888888888888899</c:v>
                      </c:pt>
                    </c:numCache>
                  </c:numRef>
                </c:val>
                <c:smooth val="0"/>
                <c:extLst xmlns:c15="http://schemas.microsoft.com/office/drawing/2012/chart">
                  <c:ext xmlns:c16="http://schemas.microsoft.com/office/drawing/2014/chart" uri="{C3380CC4-5D6E-409C-BE32-E72D297353CC}">
                    <c16:uniqueId val="{00000012-C473-411E-B990-3E7866F774A1}"/>
                  </c:ext>
                </c:extLst>
              </c15:ser>
            </c15:filteredLineSeries>
          </c:ext>
        </c:extLst>
      </c:lineChart>
      <c:lineChart>
        <c:grouping val="standard"/>
        <c:varyColors val="0"/>
        <c:ser>
          <c:idx val="3"/>
          <c:order val="3"/>
          <c:tx>
            <c:v>Sobol radial P (Mu*-based)</c:v>
          </c:tx>
          <c:spPr>
            <a:ln w="22225" cap="rnd">
              <a:solidFill>
                <a:schemeClr val="accent4"/>
              </a:solidFill>
              <a:prstDash val="dash"/>
              <a:round/>
            </a:ln>
            <a:effectLst/>
          </c:spPr>
          <c:marker>
            <c:symbol val="none"/>
          </c:marker>
          <c:val>
            <c:numRef>
              <c:f>Correlations!$W$17:$W$24</c:f>
              <c:numCache>
                <c:formatCode>General</c:formatCode>
                <c:ptCount val="8"/>
                <c:pt idx="0">
                  <c:v>0.48908897761173398</c:v>
                </c:pt>
                <c:pt idx="1">
                  <c:v>0.40529523016719199</c:v>
                </c:pt>
                <c:pt idx="2">
                  <c:v>0.51349725547101899</c:v>
                </c:pt>
                <c:pt idx="3">
                  <c:v>0.48827175602642803</c:v>
                </c:pt>
                <c:pt idx="4">
                  <c:v>0.54269804034751501</c:v>
                </c:pt>
                <c:pt idx="5">
                  <c:v>0.60166031532241704</c:v>
                </c:pt>
                <c:pt idx="6">
                  <c:v>0.62377327527153503</c:v>
                </c:pt>
                <c:pt idx="7">
                  <c:v>0.77750408873353405</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7-C473-411E-B990-3E7866F774A1}"/>
            </c:ext>
          </c:extLst>
        </c:ser>
        <c:ser>
          <c:idx val="7"/>
          <c:order val="7"/>
          <c:tx>
            <c:v>OT Khare P (Mu*-based)</c:v>
          </c:tx>
          <c:spPr>
            <a:ln w="22225" cap="rnd">
              <a:solidFill>
                <a:schemeClr val="accent1"/>
              </a:solidFill>
              <a:prstDash val="dash"/>
              <a:round/>
            </a:ln>
            <a:effectLst/>
          </c:spPr>
          <c:marker>
            <c:symbol val="none"/>
          </c:marker>
          <c:val>
            <c:numRef>
              <c:f>Correlations!$AE$17:$AE$24</c:f>
              <c:numCache>
                <c:formatCode>General</c:formatCode>
                <c:ptCount val="8"/>
                <c:pt idx="0">
                  <c:v>0.42928544927520701</c:v>
                </c:pt>
                <c:pt idx="1">
                  <c:v>0.49458490357626</c:v>
                </c:pt>
                <c:pt idx="2">
                  <c:v>0.34880307492359203</c:v>
                </c:pt>
                <c:pt idx="3">
                  <c:v>0.50328524038457201</c:v>
                </c:pt>
                <c:pt idx="4">
                  <c:v>0.60048594197205196</c:v>
                </c:pt>
                <c:pt idx="5">
                  <c:v>0.57880090985456001</c:v>
                </c:pt>
                <c:pt idx="6">
                  <c:v>0.55875114889849098</c:v>
                </c:pt>
                <c:pt idx="7">
                  <c:v>0.58582821707166499</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A-C473-411E-B990-3E7866F774A1}"/>
            </c:ext>
          </c:extLst>
        </c:ser>
        <c:ser>
          <c:idx val="11"/>
          <c:order val="11"/>
          <c:tx>
            <c:v>Sobol winding P (Mu*-based)</c:v>
          </c:tx>
          <c:spPr>
            <a:ln w="22225" cap="rnd">
              <a:solidFill>
                <a:srgbClr val="00B050"/>
              </a:solidFill>
              <a:prstDash val="dash"/>
              <a:round/>
            </a:ln>
            <a:effectLst/>
          </c:spPr>
          <c:marker>
            <c:symbol val="none"/>
          </c:marker>
          <c:val>
            <c:numRef>
              <c:f>Correlations!$Y$17:$Y$24</c:f>
              <c:numCache>
                <c:formatCode>General</c:formatCode>
                <c:ptCount val="8"/>
                <c:pt idx="0">
                  <c:v>0.36767972522641701</c:v>
                </c:pt>
                <c:pt idx="1">
                  <c:v>0.41520230189462398</c:v>
                </c:pt>
                <c:pt idx="2">
                  <c:v>0.31645349533269701</c:v>
                </c:pt>
                <c:pt idx="3">
                  <c:v>0.47866836807865998</c:v>
                </c:pt>
                <c:pt idx="4">
                  <c:v>0.51567446777427695</c:v>
                </c:pt>
                <c:pt idx="5">
                  <c:v>0.488281927975934</c:v>
                </c:pt>
                <c:pt idx="6">
                  <c:v>0.55897698328073098</c:v>
                </c:pt>
                <c:pt idx="7">
                  <c:v>0.71619253480990896</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D-C473-411E-B990-3E7866F774A1}"/>
            </c:ext>
          </c:extLst>
        </c:ser>
        <c:ser>
          <c:idx val="15"/>
          <c:order val="15"/>
          <c:tx>
            <c:v>Rd radial P (Mu*-based)</c:v>
          </c:tx>
          <c:spPr>
            <a:ln w="22225" cap="rnd">
              <a:solidFill>
                <a:srgbClr val="7030A0"/>
              </a:solidFill>
              <a:prstDash val="dash"/>
              <a:round/>
            </a:ln>
            <a:effectLst/>
          </c:spPr>
          <c:marker>
            <c:symbol val="none"/>
          </c:marker>
          <c:val>
            <c:numRef>
              <c:f>Correlations!$AC$17:$AC$24</c:f>
              <c:numCache>
                <c:formatCode>General</c:formatCode>
                <c:ptCount val="8"/>
                <c:pt idx="0">
                  <c:v>0.59034504679773703</c:v>
                </c:pt>
                <c:pt idx="1">
                  <c:v>0.56358468310533505</c:v>
                </c:pt>
                <c:pt idx="2">
                  <c:v>0.613885065611257</c:v>
                </c:pt>
                <c:pt idx="3">
                  <c:v>0.61330649600880804</c:v>
                </c:pt>
                <c:pt idx="4">
                  <c:v>0.52647563818538601</c:v>
                </c:pt>
                <c:pt idx="5">
                  <c:v>0.71570069846970896</c:v>
                </c:pt>
                <c:pt idx="6">
                  <c:v>0.71613013396615099</c:v>
                </c:pt>
                <c:pt idx="7">
                  <c:v>0.82611318665558497</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10-C473-411E-B990-3E7866F774A1}"/>
            </c:ext>
          </c:extLst>
        </c:ser>
        <c:ser>
          <c:idx val="19"/>
          <c:order val="19"/>
          <c:tx>
            <c:v>Sobol rad base P (Mu*-based)</c:v>
          </c:tx>
          <c:spPr>
            <a:ln w="22225" cap="rnd">
              <a:solidFill>
                <a:srgbClr val="C00000"/>
              </a:solidFill>
              <a:prstDash val="dash"/>
              <a:round/>
            </a:ln>
            <a:effectLst/>
          </c:spPr>
          <c:marker>
            <c:symbol val="none"/>
          </c:marker>
          <c:val>
            <c:numRef>
              <c:f>Correlations!$AA$17:$AA$24</c:f>
              <c:numCache>
                <c:formatCode>General</c:formatCode>
                <c:ptCount val="8"/>
                <c:pt idx="0">
                  <c:v>0.47635920236736701</c:v>
                </c:pt>
                <c:pt idx="1">
                  <c:v>0.52705180665902296</c:v>
                </c:pt>
                <c:pt idx="2">
                  <c:v>0.60902157007367697</c:v>
                </c:pt>
                <c:pt idx="3">
                  <c:v>0.63199698467036702</c:v>
                </c:pt>
                <c:pt idx="4">
                  <c:v>0.65400956309343405</c:v>
                </c:pt>
                <c:pt idx="5">
                  <c:v>0.62716026677427394</c:v>
                </c:pt>
                <c:pt idx="6">
                  <c:v>0.70676904044817501</c:v>
                </c:pt>
                <c:pt idx="7">
                  <c:v>0.71567620704491397</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13-C473-411E-B990-3E7866F774A1}"/>
            </c:ext>
          </c:extLst>
        </c:ser>
        <c:dLbls>
          <c:showLegendKey val="0"/>
          <c:showVal val="0"/>
          <c:showCatName val="0"/>
          <c:showSerName val="0"/>
          <c:showPercent val="0"/>
          <c:showBubbleSize val="0"/>
        </c:dLbls>
        <c:marker val="1"/>
        <c:smooth val="0"/>
        <c:axId val="1252408975"/>
        <c:axId val="1252407727"/>
        <c:extLst>
          <c:ext xmlns:c15="http://schemas.microsoft.com/office/drawing/2012/chart" uri="{02D57815-91ED-43cb-92C2-25804820EDAC}">
            <c15:filteredLineSeries>
              <c15:ser>
                <c:idx val="1"/>
                <c:order val="1"/>
                <c:tx>
                  <c:v>Sobol radial P (Xi-based)</c:v>
                </c:tx>
                <c:spPr>
                  <a:ln w="22225" cap="rnd">
                    <a:solidFill>
                      <a:schemeClr val="accent2"/>
                    </a:solidFill>
                    <a:prstDash val="dash"/>
                    <a:round/>
                  </a:ln>
                  <a:effectLst/>
                </c:spPr>
                <c:marker>
                  <c:symbol val="none"/>
                </c:marker>
                <c:cat>
                  <c:numRef>
                    <c:extLst>
                      <c:ext uri="{02D57815-91ED-43cb-92C2-25804820EDAC}">
                        <c15:formulaRef>
                          <c15:sqref>Correlations!$U$17:$U$24</c15:sqref>
                        </c15:formulaRef>
                      </c:ext>
                    </c:extLst>
                    <c:numCache>
                      <c:formatCode>General</c:formatCode>
                      <c:ptCount val="8"/>
                      <c:pt idx="0">
                        <c:v>2</c:v>
                      </c:pt>
                      <c:pt idx="1">
                        <c:v>4</c:v>
                      </c:pt>
                      <c:pt idx="2">
                        <c:v>6</c:v>
                      </c:pt>
                      <c:pt idx="3">
                        <c:v>10</c:v>
                      </c:pt>
                      <c:pt idx="4">
                        <c:v>15</c:v>
                      </c:pt>
                      <c:pt idx="5">
                        <c:v>25</c:v>
                      </c:pt>
                      <c:pt idx="6">
                        <c:v>40</c:v>
                      </c:pt>
                      <c:pt idx="7">
                        <c:v>100</c:v>
                      </c:pt>
                    </c:numCache>
                  </c:numRef>
                </c:cat>
                <c:val>
                  <c:numRef>
                    <c:extLst>
                      <c:ext uri="{02D57815-91ED-43cb-92C2-25804820EDAC}">
                        <c15:formulaRef>
                          <c15:sqref>Correlations!$W$6:$W$13</c15:sqref>
                        </c15:formulaRef>
                      </c:ext>
                    </c:extLst>
                    <c:numCache>
                      <c:formatCode>General</c:formatCode>
                      <c:ptCount val="8"/>
                      <c:pt idx="0">
                        <c:v>0.48908897761173398</c:v>
                      </c:pt>
                      <c:pt idx="1">
                        <c:v>0.48289174031286403</c:v>
                      </c:pt>
                      <c:pt idx="2">
                        <c:v>0.53530030188927902</c:v>
                      </c:pt>
                      <c:pt idx="3">
                        <c:v>0.63008718177582801</c:v>
                      </c:pt>
                      <c:pt idx="4">
                        <c:v>0.70804425720004605</c:v>
                      </c:pt>
                      <c:pt idx="5">
                        <c:v>0.79870493062069403</c:v>
                      </c:pt>
                      <c:pt idx="6">
                        <c:v>0.87174026565187601</c:v>
                      </c:pt>
                      <c:pt idx="7">
                        <c:v>0.95024126823784405</c:v>
                      </c:pt>
                    </c:numCache>
                  </c:numRef>
                </c:val>
                <c:smooth val="0"/>
                <c:extLst>
                  <c:ext xmlns:c16="http://schemas.microsoft.com/office/drawing/2014/chart" uri="{C3380CC4-5D6E-409C-BE32-E72D297353CC}">
                    <c16:uniqueId val="{00000000-C473-411E-B990-3E7866F774A1}"/>
                  </c:ext>
                </c:extLst>
              </c15:ser>
            </c15:filteredLineSeries>
            <c15:filteredLineSeries>
              <c15:ser>
                <c:idx val="5"/>
                <c:order val="5"/>
                <c:tx>
                  <c:v>OT Khare P (Xi-based)</c:v>
                </c:tx>
                <c:spPr>
                  <a:ln w="22225" cap="rnd">
                    <a:solidFill>
                      <a:schemeClr val="accent5">
                        <a:lumMod val="40000"/>
                        <a:lumOff val="60000"/>
                      </a:schemeClr>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Correlations!$AE$6:$AE$13</c15:sqref>
                        </c15:formulaRef>
                      </c:ext>
                    </c:extLst>
                    <c:numCache>
                      <c:formatCode>General</c:formatCode>
                      <c:ptCount val="8"/>
                      <c:pt idx="0">
                        <c:v>0.42928544927520701</c:v>
                      </c:pt>
                      <c:pt idx="1">
                        <c:v>0.48684840909070598</c:v>
                      </c:pt>
                      <c:pt idx="2">
                        <c:v>0.474719084408741</c:v>
                      </c:pt>
                      <c:pt idx="3">
                        <c:v>0.53898298766164499</c:v>
                      </c:pt>
                      <c:pt idx="4">
                        <c:v>0.61153108461896799</c:v>
                      </c:pt>
                      <c:pt idx="5">
                        <c:v>0.61795503328442802</c:v>
                      </c:pt>
                      <c:pt idx="6">
                        <c:v>0.58152320556709103</c:v>
                      </c:pt>
                      <c:pt idx="7">
                        <c:v>0.60851328125765503</c:v>
                      </c:pt>
                    </c:numCache>
                  </c:numRef>
                </c:val>
                <c:smooth val="0"/>
                <c:extLst xmlns:c15="http://schemas.microsoft.com/office/drawing/2012/chart">
                  <c:ext xmlns:c16="http://schemas.microsoft.com/office/drawing/2014/chart" uri="{C3380CC4-5D6E-409C-BE32-E72D297353CC}">
                    <c16:uniqueId val="{00000001-C473-411E-B990-3E7866F774A1}"/>
                  </c:ext>
                </c:extLst>
              </c15:ser>
            </c15:filteredLineSeries>
            <c15:filteredLineSeries>
              <c15:ser>
                <c:idx val="9"/>
                <c:order val="9"/>
                <c:tx>
                  <c:v>Sobol winding P (Xi-based)</c:v>
                </c:tx>
                <c:spPr>
                  <a:ln w="22225" cap="rnd">
                    <a:solidFill>
                      <a:srgbClr val="92D050"/>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Correlations!$Y$6:$Y$13</c15:sqref>
                        </c15:formulaRef>
                      </c:ext>
                    </c:extLst>
                    <c:numCache>
                      <c:formatCode>General</c:formatCode>
                      <c:ptCount val="8"/>
                      <c:pt idx="0">
                        <c:v>0.36767972522641701</c:v>
                      </c:pt>
                      <c:pt idx="1">
                        <c:v>0.47737190594665702</c:v>
                      </c:pt>
                      <c:pt idx="2">
                        <c:v>0.497040453965225</c:v>
                      </c:pt>
                      <c:pt idx="3">
                        <c:v>0.60058763741574195</c:v>
                      </c:pt>
                      <c:pt idx="4">
                        <c:v>0.68327883737440898</c:v>
                      </c:pt>
                      <c:pt idx="5">
                        <c:v>0.68343716044136904</c:v>
                      </c:pt>
                      <c:pt idx="6">
                        <c:v>0.80269481701803902</c:v>
                      </c:pt>
                      <c:pt idx="7">
                        <c:v>0.936493067414219</c:v>
                      </c:pt>
                    </c:numCache>
                  </c:numRef>
                </c:val>
                <c:smooth val="0"/>
                <c:extLst xmlns:c15="http://schemas.microsoft.com/office/drawing/2012/chart">
                  <c:ext xmlns:c16="http://schemas.microsoft.com/office/drawing/2014/chart" uri="{C3380CC4-5D6E-409C-BE32-E72D297353CC}">
                    <c16:uniqueId val="{00000002-C473-411E-B990-3E7866F774A1}"/>
                  </c:ext>
                </c:extLst>
              </c15:ser>
            </c15:filteredLineSeries>
            <c15:filteredLineSeries>
              <c15:ser>
                <c:idx val="13"/>
                <c:order val="13"/>
                <c:tx>
                  <c:v>Rd radial P (Xi-based)</c:v>
                </c:tx>
                <c:spPr>
                  <a:ln w="22225" cap="rnd">
                    <a:solidFill>
                      <a:srgbClr val="BC14A8"/>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Correlations!$AC$6:$AC$13</c15:sqref>
                        </c15:formulaRef>
                      </c:ext>
                    </c:extLst>
                    <c:numCache>
                      <c:formatCode>General</c:formatCode>
                      <c:ptCount val="8"/>
                      <c:pt idx="0">
                        <c:v>0.59034504679773703</c:v>
                      </c:pt>
                      <c:pt idx="1">
                        <c:v>0.63131270883496005</c:v>
                      </c:pt>
                      <c:pt idx="2">
                        <c:v>0.601915363661224</c:v>
                      </c:pt>
                      <c:pt idx="3">
                        <c:v>0.72448522399400594</c:v>
                      </c:pt>
                      <c:pt idx="4">
                        <c:v>0.73545485022674995</c:v>
                      </c:pt>
                      <c:pt idx="5">
                        <c:v>0.71602038353923902</c:v>
                      </c:pt>
                      <c:pt idx="6">
                        <c:v>0.854064543642999</c:v>
                      </c:pt>
                      <c:pt idx="7">
                        <c:v>0.95238524243339295</c:v>
                      </c:pt>
                    </c:numCache>
                  </c:numRef>
                </c:val>
                <c:smooth val="0"/>
                <c:extLst xmlns:c15="http://schemas.microsoft.com/office/drawing/2012/chart">
                  <c:ext xmlns:c16="http://schemas.microsoft.com/office/drawing/2014/chart" uri="{C3380CC4-5D6E-409C-BE32-E72D297353CC}">
                    <c16:uniqueId val="{00000003-C473-411E-B990-3E7866F774A1}"/>
                  </c:ext>
                </c:extLst>
              </c15:ser>
            </c15:filteredLineSeries>
            <c15:filteredLineSeries>
              <c15:ser>
                <c:idx val="17"/>
                <c:order val="17"/>
                <c:tx>
                  <c:v>Sobol rad base P (Xi-based)</c:v>
                </c:tx>
                <c:spPr>
                  <a:ln w="22225" cap="rnd">
                    <a:solidFill>
                      <a:srgbClr val="FF0000"/>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Correlations!$AA$6:$AA$13</c15:sqref>
                        </c15:formulaRef>
                      </c:ext>
                    </c:extLst>
                    <c:numCache>
                      <c:formatCode>General</c:formatCode>
                      <c:ptCount val="8"/>
                      <c:pt idx="0">
                        <c:v>0.47635920236736701</c:v>
                      </c:pt>
                      <c:pt idx="1">
                        <c:v>0.62309737777670804</c:v>
                      </c:pt>
                      <c:pt idx="2">
                        <c:v>0.64992117429495999</c:v>
                      </c:pt>
                      <c:pt idx="3">
                        <c:v>0.67846828425516903</c:v>
                      </c:pt>
                      <c:pt idx="4">
                        <c:v>0.66320230323081097</c:v>
                      </c:pt>
                      <c:pt idx="5">
                        <c:v>0.67889375661969498</c:v>
                      </c:pt>
                      <c:pt idx="6">
                        <c:v>0.73398545114586899</c:v>
                      </c:pt>
                      <c:pt idx="7">
                        <c:v>0.73711014326601598</c:v>
                      </c:pt>
                    </c:numCache>
                  </c:numRef>
                </c:val>
                <c:smooth val="0"/>
                <c:extLst xmlns:c15="http://schemas.microsoft.com/office/drawing/2012/chart">
                  <c:ext xmlns:c16="http://schemas.microsoft.com/office/drawing/2014/chart" uri="{C3380CC4-5D6E-409C-BE32-E72D297353CC}">
                    <c16:uniqueId val="{00000004-C473-411E-B990-3E7866F774A1}"/>
                  </c:ext>
                </c:extLst>
              </c15:ser>
            </c15:filteredLineSeries>
          </c:ext>
        </c:extLst>
      </c:lineChart>
      <c:catAx>
        <c:axId val="692474176"/>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number</a:t>
                </a:r>
                <a:r>
                  <a:rPr lang="en-GB" sz="1400" baseline="0"/>
                  <a:t> of trajectories</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876510224"/>
        <c:crosses val="autoZero"/>
        <c:auto val="1"/>
        <c:lblAlgn val="ctr"/>
        <c:lblOffset val="100"/>
        <c:noMultiLvlLbl val="0"/>
      </c:catAx>
      <c:valAx>
        <c:axId val="876510224"/>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Kendall correlation </a:t>
                </a:r>
                <a:r>
                  <a:rPr lang="en-GB" sz="1400" baseline="0"/>
                  <a:t>(solid)</a:t>
                </a: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692474176"/>
        <c:crosses val="autoZero"/>
        <c:crossBetween val="between"/>
      </c:valAx>
      <c:valAx>
        <c:axId val="1252407727"/>
        <c:scaling>
          <c:orientation val="minMax"/>
          <c:max val="1"/>
        </c:scaling>
        <c:delete val="0"/>
        <c:axPos val="r"/>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Pearson</a:t>
                </a:r>
                <a:r>
                  <a:rPr lang="en-GB" sz="1400" baseline="0"/>
                  <a:t> correlation (dotted)</a:t>
                </a:r>
                <a:endParaRPr lang="en-GB" sz="1400"/>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52408975"/>
        <c:crosses val="max"/>
        <c:crossBetween val="between"/>
      </c:valAx>
      <c:catAx>
        <c:axId val="1252408975"/>
        <c:scaling>
          <c:orientation val="minMax"/>
        </c:scaling>
        <c:delete val="1"/>
        <c:axPos val="b"/>
        <c:numFmt formatCode="General" sourceLinked="1"/>
        <c:majorTickMark val="out"/>
        <c:minorTickMark val="none"/>
        <c:tickLblPos val="nextTo"/>
        <c:crossAx val="1252407727"/>
        <c:crosses val="autoZero"/>
        <c:auto val="1"/>
        <c:lblAlgn val="ctr"/>
        <c:lblOffset val="100"/>
        <c:noMultiLvlLbl val="0"/>
      </c:catAx>
      <c:spPr>
        <a:noFill/>
        <a:ln>
          <a:noFill/>
        </a:ln>
        <a:effectLst/>
      </c:spPr>
    </c:plotArea>
    <c:legend>
      <c:legendPos val="b"/>
      <c:layout>
        <c:manualLayout>
          <c:xMode val="edge"/>
          <c:yMode val="edge"/>
          <c:x val="2.7210166117885445E-2"/>
          <c:y val="0.68275816993464056"/>
          <c:w val="0.95302058565281722"/>
          <c:h val="0.30479084967320264"/>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78005542603264"/>
          <c:y val="4.6437745098039218E-2"/>
          <c:w val="0.76439889147934725"/>
          <c:h val="0.54294787581699344"/>
        </c:manualLayout>
      </c:layout>
      <c:lineChart>
        <c:grouping val="standard"/>
        <c:varyColors val="0"/>
        <c:ser>
          <c:idx val="0"/>
          <c:order val="0"/>
          <c:tx>
            <c:v>Sobol radial K (Xi-based)</c:v>
          </c:tx>
          <c:spPr>
            <a:ln w="22225" cap="rnd">
              <a:solidFill>
                <a:schemeClr val="accent2"/>
              </a:solidFill>
              <a:round/>
            </a:ln>
            <a:effectLst/>
          </c:spPr>
          <c:marker>
            <c:symbol val="none"/>
          </c:marker>
          <c:cat>
            <c:numRef>
              <c:f>Correlations!$U$17:$U$24</c:f>
              <c:numCache>
                <c:formatCode>General</c:formatCode>
                <c:ptCount val="8"/>
                <c:pt idx="0">
                  <c:v>2</c:v>
                </c:pt>
                <c:pt idx="1">
                  <c:v>4</c:v>
                </c:pt>
                <c:pt idx="2">
                  <c:v>6</c:v>
                </c:pt>
                <c:pt idx="3">
                  <c:v>10</c:v>
                </c:pt>
                <c:pt idx="4">
                  <c:v>15</c:v>
                </c:pt>
                <c:pt idx="5">
                  <c:v>25</c:v>
                </c:pt>
                <c:pt idx="6">
                  <c:v>40</c:v>
                </c:pt>
                <c:pt idx="7">
                  <c:v>100</c:v>
                </c:pt>
              </c:numCache>
            </c:numRef>
          </c:cat>
          <c:val>
            <c:numRef>
              <c:f>Correlations!$V$58:$V$65</c:f>
              <c:numCache>
                <c:formatCode>General</c:formatCode>
                <c:ptCount val="8"/>
                <c:pt idx="0">
                  <c:v>0.63030204081632601</c:v>
                </c:pt>
                <c:pt idx="1">
                  <c:v>0.64630204081632603</c:v>
                </c:pt>
                <c:pt idx="2">
                  <c:v>0.66857142857142804</c:v>
                </c:pt>
                <c:pt idx="3">
                  <c:v>0.67866122448979505</c:v>
                </c:pt>
                <c:pt idx="4">
                  <c:v>0.69995102040816304</c:v>
                </c:pt>
                <c:pt idx="5">
                  <c:v>0.72065306122448902</c:v>
                </c:pt>
                <c:pt idx="6">
                  <c:v>0.74409795918367305</c:v>
                </c:pt>
                <c:pt idx="7">
                  <c:v>0.76287346938775502</c:v>
                </c:pt>
              </c:numCache>
            </c:numRef>
          </c:val>
          <c:smooth val="0"/>
          <c:extLst>
            <c:ext xmlns:c16="http://schemas.microsoft.com/office/drawing/2014/chart" uri="{C3380CC4-5D6E-409C-BE32-E72D297353CC}">
              <c16:uniqueId val="{00000000-1886-4C7F-8724-8C53974606F6}"/>
            </c:ext>
          </c:extLst>
        </c:ser>
        <c:ser>
          <c:idx val="2"/>
          <c:order val="2"/>
          <c:tx>
            <c:v>Sobol radial K (Mu*-based)</c:v>
          </c:tx>
          <c:spPr>
            <a:ln w="22225" cap="rnd">
              <a:solidFill>
                <a:schemeClr val="accent1"/>
              </a:solidFill>
              <a:round/>
            </a:ln>
            <a:effectLst/>
          </c:spPr>
          <c:marker>
            <c:symbol val="none"/>
          </c:marker>
          <c:val>
            <c:numRef>
              <c:f>Correlations!$V$69:$V$76</c:f>
              <c:numCache>
                <c:formatCode>General</c:formatCode>
                <c:ptCount val="8"/>
                <c:pt idx="0">
                  <c:v>0.63030204081632601</c:v>
                </c:pt>
                <c:pt idx="1">
                  <c:v>0.65864489795918302</c:v>
                </c:pt>
                <c:pt idx="2">
                  <c:v>0.68558367346938798</c:v>
                </c:pt>
                <c:pt idx="3">
                  <c:v>0.68094693877551005</c:v>
                </c:pt>
                <c:pt idx="4">
                  <c:v>0.70543673469387702</c:v>
                </c:pt>
                <c:pt idx="5">
                  <c:v>0.716995918367347</c:v>
                </c:pt>
                <c:pt idx="6">
                  <c:v>0.72914285714285598</c:v>
                </c:pt>
                <c:pt idx="7">
                  <c:v>0.74413061224489796</c:v>
                </c:pt>
              </c:numCache>
            </c:numRef>
          </c:val>
          <c:smooth val="0"/>
          <c:extLst>
            <c:ext xmlns:c16="http://schemas.microsoft.com/office/drawing/2014/chart" uri="{C3380CC4-5D6E-409C-BE32-E72D297353CC}">
              <c16:uniqueId val="{00000001-1886-4C7F-8724-8C53974606F6}"/>
            </c:ext>
          </c:extLst>
        </c:ser>
        <c:ser>
          <c:idx val="8"/>
          <c:order val="8"/>
          <c:tx>
            <c:v>Sobol winding K (Xi-based)</c:v>
          </c:tx>
          <c:spPr>
            <a:ln w="22225" cap="rnd">
              <a:solidFill>
                <a:schemeClr val="accent2"/>
              </a:solidFill>
              <a:round/>
            </a:ln>
            <a:effectLst/>
          </c:spPr>
          <c:marker>
            <c:symbol val="none"/>
          </c:marker>
          <c:val>
            <c:numRef>
              <c:f>Correlations!$X$58:$X$65</c:f>
              <c:numCache>
                <c:formatCode>General</c:formatCode>
                <c:ptCount val="8"/>
                <c:pt idx="0">
                  <c:v>0.61263673469387703</c:v>
                </c:pt>
                <c:pt idx="1">
                  <c:v>0.63794285714285703</c:v>
                </c:pt>
                <c:pt idx="2">
                  <c:v>0.65048163265306103</c:v>
                </c:pt>
                <c:pt idx="3">
                  <c:v>0.68391836734693801</c:v>
                </c:pt>
                <c:pt idx="4">
                  <c:v>0.69492244897959099</c:v>
                </c:pt>
                <c:pt idx="5">
                  <c:v>0.72333061224489803</c:v>
                </c:pt>
                <c:pt idx="6">
                  <c:v>0.74390204081632605</c:v>
                </c:pt>
                <c:pt idx="7">
                  <c:v>0.76062040816326504</c:v>
                </c:pt>
              </c:numCache>
            </c:numRef>
          </c:val>
          <c:smooth val="0"/>
          <c:extLst>
            <c:ext xmlns:c16="http://schemas.microsoft.com/office/drawing/2014/chart" uri="{C3380CC4-5D6E-409C-BE32-E72D297353CC}">
              <c16:uniqueId val="{00000002-1886-4C7F-8724-8C53974606F6}"/>
            </c:ext>
          </c:extLst>
        </c:ser>
        <c:ser>
          <c:idx val="10"/>
          <c:order val="10"/>
          <c:tx>
            <c:v>Sobol winding K (Mu*-based)</c:v>
          </c:tx>
          <c:spPr>
            <a:ln w="22225" cap="rnd">
              <a:solidFill>
                <a:schemeClr val="accent1"/>
              </a:solidFill>
              <a:round/>
            </a:ln>
            <a:effectLst/>
          </c:spPr>
          <c:marker>
            <c:symbol val="none"/>
          </c:marker>
          <c:val>
            <c:numRef>
              <c:f>Correlations!$X$69:$X$76</c:f>
              <c:numCache>
                <c:formatCode>General</c:formatCode>
                <c:ptCount val="8"/>
                <c:pt idx="0">
                  <c:v>0.61263673469387703</c:v>
                </c:pt>
                <c:pt idx="1">
                  <c:v>0.64081632653061205</c:v>
                </c:pt>
                <c:pt idx="2">
                  <c:v>0.66550204081632602</c:v>
                </c:pt>
                <c:pt idx="3">
                  <c:v>0.68862040816326497</c:v>
                </c:pt>
                <c:pt idx="4">
                  <c:v>0.68235102040816298</c:v>
                </c:pt>
                <c:pt idx="5">
                  <c:v>0.71826938775510096</c:v>
                </c:pt>
                <c:pt idx="6">
                  <c:v>0.72421224489795899</c:v>
                </c:pt>
                <c:pt idx="7">
                  <c:v>0.74308571428571402</c:v>
                </c:pt>
              </c:numCache>
            </c:numRef>
          </c:val>
          <c:smooth val="0"/>
          <c:extLst>
            <c:ext xmlns:c16="http://schemas.microsoft.com/office/drawing/2014/chart" uri="{C3380CC4-5D6E-409C-BE32-E72D297353CC}">
              <c16:uniqueId val="{00000003-1886-4C7F-8724-8C53974606F6}"/>
            </c:ext>
          </c:extLst>
        </c:ser>
        <c:ser>
          <c:idx val="12"/>
          <c:order val="12"/>
          <c:tx>
            <c:v>Rd radial K (Xi-based)</c:v>
          </c:tx>
          <c:spPr>
            <a:ln w="22225" cap="rnd">
              <a:solidFill>
                <a:schemeClr val="accent2"/>
              </a:solidFill>
              <a:round/>
            </a:ln>
            <a:effectLst/>
          </c:spPr>
          <c:marker>
            <c:symbol val="none"/>
          </c:marker>
          <c:val>
            <c:numRef>
              <c:f>Correlations!$AB$58:$AB$65</c:f>
              <c:numCache>
                <c:formatCode>General</c:formatCode>
                <c:ptCount val="8"/>
                <c:pt idx="0">
                  <c:v>0.71657142857142797</c:v>
                </c:pt>
                <c:pt idx="1">
                  <c:v>0.71010612244897897</c:v>
                </c:pt>
                <c:pt idx="2">
                  <c:v>0.72133877551020398</c:v>
                </c:pt>
                <c:pt idx="3">
                  <c:v>0.73740408163265303</c:v>
                </c:pt>
                <c:pt idx="4">
                  <c:v>0.73289795918367295</c:v>
                </c:pt>
                <c:pt idx="5">
                  <c:v>0.74537142857142802</c:v>
                </c:pt>
                <c:pt idx="6">
                  <c:v>0.75794285714285703</c:v>
                </c:pt>
                <c:pt idx="7">
                  <c:v>0.76404897959183604</c:v>
                </c:pt>
              </c:numCache>
            </c:numRef>
          </c:val>
          <c:smooth val="0"/>
          <c:extLst>
            <c:ext xmlns:c16="http://schemas.microsoft.com/office/drawing/2014/chart" uri="{C3380CC4-5D6E-409C-BE32-E72D297353CC}">
              <c16:uniqueId val="{00000004-1886-4C7F-8724-8C53974606F6}"/>
            </c:ext>
          </c:extLst>
        </c:ser>
        <c:ser>
          <c:idx val="14"/>
          <c:order val="14"/>
          <c:tx>
            <c:v>Rd radial K (Mu*-based)</c:v>
          </c:tx>
          <c:spPr>
            <a:ln w="22225" cap="rnd">
              <a:solidFill>
                <a:schemeClr val="accent1"/>
              </a:solidFill>
              <a:round/>
            </a:ln>
            <a:effectLst/>
          </c:spPr>
          <c:marker>
            <c:symbol val="none"/>
          </c:marker>
          <c:val>
            <c:numRef>
              <c:f>Correlations!$AB$69:$AB$76</c:f>
              <c:numCache>
                <c:formatCode>General</c:formatCode>
                <c:ptCount val="8"/>
                <c:pt idx="0">
                  <c:v>0.71657142857142797</c:v>
                </c:pt>
                <c:pt idx="1">
                  <c:v>0.71115102040816203</c:v>
                </c:pt>
                <c:pt idx="2">
                  <c:v>0.72911020408163196</c:v>
                </c:pt>
                <c:pt idx="3">
                  <c:v>0.73926530612244801</c:v>
                </c:pt>
                <c:pt idx="4">
                  <c:v>0.73622857142857101</c:v>
                </c:pt>
                <c:pt idx="5">
                  <c:v>0.74138775510204102</c:v>
                </c:pt>
                <c:pt idx="6">
                  <c:v>0.74504489795918405</c:v>
                </c:pt>
                <c:pt idx="7">
                  <c:v>0.75245714285714205</c:v>
                </c:pt>
              </c:numCache>
            </c:numRef>
          </c:val>
          <c:smooth val="0"/>
          <c:extLst>
            <c:ext xmlns:c16="http://schemas.microsoft.com/office/drawing/2014/chart" uri="{C3380CC4-5D6E-409C-BE32-E72D297353CC}">
              <c16:uniqueId val="{00000005-1886-4C7F-8724-8C53974606F6}"/>
            </c:ext>
          </c:extLst>
        </c:ser>
        <c:ser>
          <c:idx val="16"/>
          <c:order val="16"/>
          <c:tx>
            <c:v>Sobol rad base K (Xi-based)</c:v>
          </c:tx>
          <c:spPr>
            <a:ln w="22225" cap="rnd">
              <a:solidFill>
                <a:schemeClr val="accent2"/>
              </a:solidFill>
              <a:round/>
            </a:ln>
            <a:effectLst/>
          </c:spPr>
          <c:marker>
            <c:symbol val="none"/>
          </c:marker>
          <c:val>
            <c:numRef>
              <c:f>Correlations!$Z$58:$Z$65</c:f>
              <c:numCache>
                <c:formatCode>General</c:formatCode>
                <c:ptCount val="8"/>
                <c:pt idx="0">
                  <c:v>0.63059591836734696</c:v>
                </c:pt>
                <c:pt idx="1">
                  <c:v>0.668506122448979</c:v>
                </c:pt>
                <c:pt idx="2">
                  <c:v>0.65844897959183601</c:v>
                </c:pt>
                <c:pt idx="3">
                  <c:v>0.67657142857142805</c:v>
                </c:pt>
                <c:pt idx="4">
                  <c:v>0.67797551020408098</c:v>
                </c:pt>
                <c:pt idx="5">
                  <c:v>0.67921632653061204</c:v>
                </c:pt>
                <c:pt idx="6">
                  <c:v>0.70236734693877501</c:v>
                </c:pt>
                <c:pt idx="7">
                  <c:v>0.69276734693877495</c:v>
                </c:pt>
              </c:numCache>
            </c:numRef>
          </c:val>
          <c:smooth val="0"/>
          <c:extLst>
            <c:ext xmlns:c16="http://schemas.microsoft.com/office/drawing/2014/chart" uri="{C3380CC4-5D6E-409C-BE32-E72D297353CC}">
              <c16:uniqueId val="{00000006-1886-4C7F-8724-8C53974606F6}"/>
            </c:ext>
          </c:extLst>
        </c:ser>
        <c:ser>
          <c:idx val="18"/>
          <c:order val="18"/>
          <c:tx>
            <c:v>Sobol rad base K (Mu*-based)</c:v>
          </c:tx>
          <c:spPr>
            <a:ln w="22225" cap="rnd">
              <a:solidFill>
                <a:schemeClr val="accent1"/>
              </a:solidFill>
              <a:round/>
            </a:ln>
            <a:effectLst/>
          </c:spPr>
          <c:marker>
            <c:symbol val="none"/>
          </c:marker>
          <c:val>
            <c:numRef>
              <c:f>Correlations!$Z$69:$Z$76</c:f>
              <c:numCache>
                <c:formatCode>General</c:formatCode>
                <c:ptCount val="8"/>
                <c:pt idx="0">
                  <c:v>0.63059591836734696</c:v>
                </c:pt>
                <c:pt idx="1">
                  <c:v>0.69590204081632601</c:v>
                </c:pt>
                <c:pt idx="2">
                  <c:v>0.68065306122448899</c:v>
                </c:pt>
                <c:pt idx="3">
                  <c:v>0.70057142857142796</c:v>
                </c:pt>
                <c:pt idx="4">
                  <c:v>0.70354285714285703</c:v>
                </c:pt>
                <c:pt idx="5">
                  <c:v>0.70782040816326497</c:v>
                </c:pt>
                <c:pt idx="6">
                  <c:v>0.72173061224489699</c:v>
                </c:pt>
                <c:pt idx="7">
                  <c:v>0.72225306122448896</c:v>
                </c:pt>
              </c:numCache>
            </c:numRef>
          </c:val>
          <c:smooth val="0"/>
          <c:extLst>
            <c:ext xmlns:c16="http://schemas.microsoft.com/office/drawing/2014/chart" uri="{C3380CC4-5D6E-409C-BE32-E72D297353CC}">
              <c16:uniqueId val="{00000007-1886-4C7F-8724-8C53974606F6}"/>
            </c:ext>
          </c:extLst>
        </c:ser>
        <c:dLbls>
          <c:showLegendKey val="0"/>
          <c:showVal val="0"/>
          <c:showCatName val="0"/>
          <c:showSerName val="0"/>
          <c:showPercent val="0"/>
          <c:showBubbleSize val="0"/>
        </c:dLbls>
        <c:marker val="1"/>
        <c:smooth val="0"/>
        <c:axId val="692474176"/>
        <c:axId val="876510224"/>
        <c:extLst>
          <c:ext xmlns:c15="http://schemas.microsoft.com/office/drawing/2012/chart" uri="{02D57815-91ED-43cb-92C2-25804820EDAC}">
            <c15:filteredLineSeries>
              <c15:ser>
                <c:idx val="4"/>
                <c:order val="4"/>
                <c:tx>
                  <c:v>OT Khare K (Xi-based)</c:v>
                </c:tx>
                <c:spPr>
                  <a:ln w="28575" cap="rnd">
                    <a:solidFill>
                      <a:schemeClr val="accent5"/>
                    </a:solidFill>
                    <a:round/>
                  </a:ln>
                  <a:effectLst/>
                </c:spPr>
                <c:marker>
                  <c:symbol val="none"/>
                </c:marker>
                <c:val>
                  <c:numRef>
                    <c:extLst>
                      <c:ext uri="{02D57815-91ED-43cb-92C2-25804820EDAC}">
                        <c15:formulaRef>
                          <c15:sqref>Correlations!$AD$58:$AD$65</c15:sqref>
                        </c15:formulaRef>
                      </c:ext>
                    </c:extLst>
                    <c:numCache>
                      <c:formatCode>General</c:formatCode>
                      <c:ptCount val="8"/>
                      <c:pt idx="0">
                        <c:v>0</c:v>
                      </c:pt>
                    </c:numCache>
                  </c:numRef>
                </c:val>
                <c:smooth val="0"/>
                <c:extLst>
                  <c:ext xmlns:c16="http://schemas.microsoft.com/office/drawing/2014/chart" uri="{C3380CC4-5D6E-409C-BE32-E72D297353CC}">
                    <c16:uniqueId val="{00000010-1886-4C7F-8724-8C53974606F6}"/>
                  </c:ext>
                </c:extLst>
              </c15:ser>
            </c15:filteredLineSeries>
            <c15:filteredLineSeries>
              <c15:ser>
                <c:idx val="6"/>
                <c:order val="6"/>
                <c:tx>
                  <c:v>OT Khare K (Mu*-based)</c:v>
                </c:tx>
                <c:spPr>
                  <a:ln w="28575" cap="rnd">
                    <a:solidFill>
                      <a:schemeClr val="accent1">
                        <a:lumMod val="60000"/>
                      </a:schemeClr>
                    </a:solidFill>
                    <a:round/>
                  </a:ln>
                  <a:effectLst/>
                </c:spPr>
                <c:marker>
                  <c:symbol val="none"/>
                </c:marker>
                <c:val>
                  <c:numRef>
                    <c:extLst xmlns:c15="http://schemas.microsoft.com/office/drawing/2012/chart">
                      <c:ext xmlns:c15="http://schemas.microsoft.com/office/drawing/2012/chart" uri="{02D57815-91ED-43cb-92C2-25804820EDAC}">
                        <c15:formulaRef>
                          <c15:sqref>Correlations!$AD$69:$AD$76</c15:sqref>
                        </c15:formulaRef>
                      </c:ext>
                    </c:extLst>
                    <c:numCache>
                      <c:formatCode>General</c:formatCode>
                      <c:ptCount val="8"/>
                      <c:pt idx="0">
                        <c:v>0</c:v>
                      </c:pt>
                    </c:numCache>
                  </c:numRef>
                </c:val>
                <c:smooth val="0"/>
                <c:extLst xmlns:c15="http://schemas.microsoft.com/office/drawing/2012/chart">
                  <c:ext xmlns:c16="http://schemas.microsoft.com/office/drawing/2014/chart" uri="{C3380CC4-5D6E-409C-BE32-E72D297353CC}">
                    <c16:uniqueId val="{00000012-1886-4C7F-8724-8C53974606F6}"/>
                  </c:ext>
                </c:extLst>
              </c15:ser>
            </c15:filteredLineSeries>
          </c:ext>
        </c:extLst>
      </c:lineChart>
      <c:lineChart>
        <c:grouping val="standard"/>
        <c:varyColors val="0"/>
        <c:ser>
          <c:idx val="1"/>
          <c:order val="1"/>
          <c:tx>
            <c:v>Sobol radial P (Xi-based)</c:v>
          </c:tx>
          <c:spPr>
            <a:ln w="22225" cap="rnd">
              <a:solidFill>
                <a:schemeClr val="accent2"/>
              </a:solidFill>
              <a:prstDash val="dash"/>
              <a:round/>
            </a:ln>
            <a:effectLst/>
          </c:spPr>
          <c:marker>
            <c:symbol val="none"/>
          </c:marker>
          <c:cat>
            <c:numRef>
              <c:f>Correlations!$U$17:$U$24</c:f>
              <c:numCache>
                <c:formatCode>General</c:formatCode>
                <c:ptCount val="8"/>
                <c:pt idx="0">
                  <c:v>2</c:v>
                </c:pt>
                <c:pt idx="1">
                  <c:v>4</c:v>
                </c:pt>
                <c:pt idx="2">
                  <c:v>6</c:v>
                </c:pt>
                <c:pt idx="3">
                  <c:v>10</c:v>
                </c:pt>
                <c:pt idx="4">
                  <c:v>15</c:v>
                </c:pt>
                <c:pt idx="5">
                  <c:v>25</c:v>
                </c:pt>
                <c:pt idx="6">
                  <c:v>40</c:v>
                </c:pt>
                <c:pt idx="7">
                  <c:v>100</c:v>
                </c:pt>
              </c:numCache>
            </c:numRef>
          </c:cat>
          <c:val>
            <c:numRef>
              <c:f>Correlations!$W$58:$W$65</c:f>
              <c:numCache>
                <c:formatCode>General</c:formatCode>
                <c:ptCount val="8"/>
                <c:pt idx="0">
                  <c:v>0.82154002370036805</c:v>
                </c:pt>
                <c:pt idx="1">
                  <c:v>0.83655161140211998</c:v>
                </c:pt>
                <c:pt idx="2">
                  <c:v>0.85785950365653596</c:v>
                </c:pt>
                <c:pt idx="3">
                  <c:v>0.86795994412066402</c:v>
                </c:pt>
                <c:pt idx="4">
                  <c:v>0.88237506421563305</c:v>
                </c:pt>
                <c:pt idx="5">
                  <c:v>0.90671533899883305</c:v>
                </c:pt>
                <c:pt idx="6">
                  <c:v>0.92639350419650601</c:v>
                </c:pt>
                <c:pt idx="7">
                  <c:v>0.94502629979420505</c:v>
                </c:pt>
              </c:numCache>
            </c:numRef>
          </c:val>
          <c:smooth val="0"/>
          <c:extLst>
            <c:ext xmlns:c16="http://schemas.microsoft.com/office/drawing/2014/chart" uri="{C3380CC4-5D6E-409C-BE32-E72D297353CC}">
              <c16:uniqueId val="{00000008-1886-4C7F-8724-8C53974606F6}"/>
            </c:ext>
          </c:extLst>
        </c:ser>
        <c:ser>
          <c:idx val="3"/>
          <c:order val="3"/>
          <c:tx>
            <c:v>Sobol radial P (Mu*-based)</c:v>
          </c:tx>
          <c:spPr>
            <a:ln w="22225" cap="rnd">
              <a:solidFill>
                <a:schemeClr val="accent1"/>
              </a:solidFill>
              <a:prstDash val="dash"/>
              <a:round/>
            </a:ln>
            <a:effectLst/>
          </c:spPr>
          <c:marker>
            <c:symbol val="none"/>
          </c:marker>
          <c:val>
            <c:numRef>
              <c:f>Correlations!$W$69:$W$76</c:f>
              <c:numCache>
                <c:formatCode>General</c:formatCode>
                <c:ptCount val="8"/>
                <c:pt idx="0">
                  <c:v>0.82154002370036805</c:v>
                </c:pt>
                <c:pt idx="1">
                  <c:v>0.815213768414767</c:v>
                </c:pt>
                <c:pt idx="2">
                  <c:v>0.85369518846757897</c:v>
                </c:pt>
                <c:pt idx="3">
                  <c:v>0.84606937113943104</c:v>
                </c:pt>
                <c:pt idx="4">
                  <c:v>0.86350456915658502</c:v>
                </c:pt>
                <c:pt idx="5">
                  <c:v>0.87939183077190097</c:v>
                </c:pt>
                <c:pt idx="6">
                  <c:v>0.89098024742442405</c:v>
                </c:pt>
                <c:pt idx="7">
                  <c:v>0.91556993910385898</c:v>
                </c:pt>
              </c:numCache>
            </c:numRef>
          </c:val>
          <c:smooth val="0"/>
          <c:extLst>
            <c:ext xmlns:c16="http://schemas.microsoft.com/office/drawing/2014/chart" uri="{C3380CC4-5D6E-409C-BE32-E72D297353CC}">
              <c16:uniqueId val="{00000009-1886-4C7F-8724-8C53974606F6}"/>
            </c:ext>
          </c:extLst>
        </c:ser>
        <c:ser>
          <c:idx val="9"/>
          <c:order val="9"/>
          <c:tx>
            <c:v>Sobol winding P (Xi-based)</c:v>
          </c:tx>
          <c:spPr>
            <a:ln w="22225" cap="rnd">
              <a:solidFill>
                <a:schemeClr val="accent2"/>
              </a:solidFill>
              <a:prstDash val="dash"/>
              <a:round/>
            </a:ln>
            <a:effectLst/>
          </c:spPr>
          <c:marker>
            <c:symbol val="none"/>
          </c:marker>
          <c:val>
            <c:numRef>
              <c:f>Correlations!$Y$58:$Y$65</c:f>
              <c:numCache>
                <c:formatCode>General</c:formatCode>
                <c:ptCount val="8"/>
                <c:pt idx="0">
                  <c:v>0.77992297023747503</c:v>
                </c:pt>
                <c:pt idx="1">
                  <c:v>0.79928539368350204</c:v>
                </c:pt>
                <c:pt idx="2">
                  <c:v>0.81082030629415602</c:v>
                </c:pt>
                <c:pt idx="3">
                  <c:v>0.86643152570703796</c:v>
                </c:pt>
                <c:pt idx="4">
                  <c:v>0.88495174433246004</c:v>
                </c:pt>
                <c:pt idx="5">
                  <c:v>0.90758144601475599</c:v>
                </c:pt>
                <c:pt idx="6">
                  <c:v>0.92692850675684502</c:v>
                </c:pt>
                <c:pt idx="7">
                  <c:v>0.94011082295702997</c:v>
                </c:pt>
              </c:numCache>
            </c:numRef>
          </c:val>
          <c:smooth val="0"/>
          <c:extLst>
            <c:ext xmlns:c16="http://schemas.microsoft.com/office/drawing/2014/chart" uri="{C3380CC4-5D6E-409C-BE32-E72D297353CC}">
              <c16:uniqueId val="{0000000A-1886-4C7F-8724-8C53974606F6}"/>
            </c:ext>
          </c:extLst>
        </c:ser>
        <c:ser>
          <c:idx val="11"/>
          <c:order val="11"/>
          <c:tx>
            <c:v>Sobol winding P (Mu*-based)</c:v>
          </c:tx>
          <c:spPr>
            <a:ln w="22225" cap="rnd">
              <a:solidFill>
                <a:schemeClr val="accent1"/>
              </a:solidFill>
              <a:prstDash val="dash"/>
              <a:round/>
            </a:ln>
            <a:effectLst/>
          </c:spPr>
          <c:marker>
            <c:symbol val="none"/>
          </c:marker>
          <c:val>
            <c:numRef>
              <c:f>Correlations!$Y$69:$Y$76</c:f>
              <c:numCache>
                <c:formatCode>General</c:formatCode>
                <c:ptCount val="8"/>
                <c:pt idx="0">
                  <c:v>0.77992297023747503</c:v>
                </c:pt>
                <c:pt idx="1">
                  <c:v>0.76602766062373395</c:v>
                </c:pt>
                <c:pt idx="2">
                  <c:v>0.80563176376970802</c:v>
                </c:pt>
                <c:pt idx="3">
                  <c:v>0.82524806283715202</c:v>
                </c:pt>
                <c:pt idx="4">
                  <c:v>0.82658528916767804</c:v>
                </c:pt>
                <c:pt idx="5">
                  <c:v>0.87524228604424903</c:v>
                </c:pt>
                <c:pt idx="6">
                  <c:v>0.88689050606842601</c:v>
                </c:pt>
                <c:pt idx="7">
                  <c:v>0.903108262970854</c:v>
                </c:pt>
              </c:numCache>
            </c:numRef>
          </c:val>
          <c:smooth val="0"/>
          <c:extLst>
            <c:ext xmlns:c16="http://schemas.microsoft.com/office/drawing/2014/chart" uri="{C3380CC4-5D6E-409C-BE32-E72D297353CC}">
              <c16:uniqueId val="{0000000B-1886-4C7F-8724-8C53974606F6}"/>
            </c:ext>
          </c:extLst>
        </c:ser>
        <c:ser>
          <c:idx val="13"/>
          <c:order val="13"/>
          <c:tx>
            <c:v>Rd radial P (Xi-based)</c:v>
          </c:tx>
          <c:spPr>
            <a:ln w="22225" cap="rnd">
              <a:solidFill>
                <a:schemeClr val="accent2"/>
              </a:solidFill>
              <a:prstDash val="dash"/>
              <a:round/>
            </a:ln>
            <a:effectLst/>
          </c:spPr>
          <c:marker>
            <c:symbol val="none"/>
          </c:marker>
          <c:val>
            <c:numRef>
              <c:f>Correlations!$AC$58:$AC$65</c:f>
              <c:numCache>
                <c:formatCode>General</c:formatCode>
                <c:ptCount val="8"/>
                <c:pt idx="0">
                  <c:v>0.89252539444019396</c:v>
                </c:pt>
                <c:pt idx="1">
                  <c:v>0.88680028940379096</c:v>
                </c:pt>
                <c:pt idx="2">
                  <c:v>0.88422828496341599</c:v>
                </c:pt>
                <c:pt idx="3">
                  <c:v>0.89564816445131701</c:v>
                </c:pt>
                <c:pt idx="4">
                  <c:v>0.89884979569639101</c:v>
                </c:pt>
                <c:pt idx="5">
                  <c:v>0.91411236694016296</c:v>
                </c:pt>
                <c:pt idx="6">
                  <c:v>0.93360910434898003</c:v>
                </c:pt>
                <c:pt idx="7">
                  <c:v>0.94300347755476799</c:v>
                </c:pt>
              </c:numCache>
            </c:numRef>
          </c:val>
          <c:smooth val="0"/>
          <c:extLst>
            <c:ext xmlns:c16="http://schemas.microsoft.com/office/drawing/2014/chart" uri="{C3380CC4-5D6E-409C-BE32-E72D297353CC}">
              <c16:uniqueId val="{0000000C-1886-4C7F-8724-8C53974606F6}"/>
            </c:ext>
          </c:extLst>
        </c:ser>
        <c:ser>
          <c:idx val="15"/>
          <c:order val="15"/>
          <c:tx>
            <c:v>Rd radial P (Mu*-based)</c:v>
          </c:tx>
          <c:spPr>
            <a:ln w="22225" cap="rnd">
              <a:solidFill>
                <a:schemeClr val="accent1"/>
              </a:solidFill>
              <a:prstDash val="dash"/>
              <a:round/>
            </a:ln>
            <a:effectLst/>
          </c:spPr>
          <c:marker>
            <c:symbol val="none"/>
          </c:marker>
          <c:val>
            <c:numRef>
              <c:f>Correlations!$AC$69:$AC$76</c:f>
              <c:numCache>
                <c:formatCode>General</c:formatCode>
                <c:ptCount val="8"/>
                <c:pt idx="0">
                  <c:v>0.89252539444019396</c:v>
                </c:pt>
                <c:pt idx="1">
                  <c:v>0.88337273164002805</c:v>
                </c:pt>
                <c:pt idx="2">
                  <c:v>0.8981356081438</c:v>
                </c:pt>
                <c:pt idx="3">
                  <c:v>0.89817713079573402</c:v>
                </c:pt>
                <c:pt idx="4">
                  <c:v>0.89601381979925498</c:v>
                </c:pt>
                <c:pt idx="5">
                  <c:v>0.89883648570207897</c:v>
                </c:pt>
                <c:pt idx="6">
                  <c:v>0.91255904215283101</c:v>
                </c:pt>
                <c:pt idx="7">
                  <c:v>0.91832179133296798</c:v>
                </c:pt>
              </c:numCache>
            </c:numRef>
          </c:val>
          <c:smooth val="0"/>
          <c:extLst>
            <c:ext xmlns:c16="http://schemas.microsoft.com/office/drawing/2014/chart" uri="{C3380CC4-5D6E-409C-BE32-E72D297353CC}">
              <c16:uniqueId val="{0000000D-1886-4C7F-8724-8C53974606F6}"/>
            </c:ext>
          </c:extLst>
        </c:ser>
        <c:ser>
          <c:idx val="17"/>
          <c:order val="17"/>
          <c:tx>
            <c:v>Sobol rad base P (Xi-based)</c:v>
          </c:tx>
          <c:spPr>
            <a:ln w="22225" cap="rnd">
              <a:solidFill>
                <a:schemeClr val="accent2"/>
              </a:solidFill>
              <a:prstDash val="dash"/>
              <a:round/>
            </a:ln>
            <a:effectLst/>
          </c:spPr>
          <c:marker>
            <c:symbol val="none"/>
          </c:marker>
          <c:val>
            <c:numRef>
              <c:f>Correlations!$AA$58:$AA$65</c:f>
              <c:numCache>
                <c:formatCode>General</c:formatCode>
                <c:ptCount val="8"/>
                <c:pt idx="0">
                  <c:v>0.83264095209632905</c:v>
                </c:pt>
                <c:pt idx="1">
                  <c:v>0.86068202065425403</c:v>
                </c:pt>
                <c:pt idx="2">
                  <c:v>0.85685907859291899</c:v>
                </c:pt>
                <c:pt idx="3">
                  <c:v>0.86218818323893598</c:v>
                </c:pt>
                <c:pt idx="4">
                  <c:v>0.86627052843783603</c:v>
                </c:pt>
                <c:pt idx="5">
                  <c:v>0.87071033784762597</c:v>
                </c:pt>
                <c:pt idx="6">
                  <c:v>0.89265151360963402</c:v>
                </c:pt>
                <c:pt idx="7">
                  <c:v>0.88201985082273604</c:v>
                </c:pt>
              </c:numCache>
            </c:numRef>
          </c:val>
          <c:smooth val="0"/>
          <c:extLst>
            <c:ext xmlns:c16="http://schemas.microsoft.com/office/drawing/2014/chart" uri="{C3380CC4-5D6E-409C-BE32-E72D297353CC}">
              <c16:uniqueId val="{0000000E-1886-4C7F-8724-8C53974606F6}"/>
            </c:ext>
          </c:extLst>
        </c:ser>
        <c:ser>
          <c:idx val="19"/>
          <c:order val="19"/>
          <c:tx>
            <c:v>Sobol rad base P (Mu*-based)</c:v>
          </c:tx>
          <c:spPr>
            <a:ln w="22225" cap="rnd">
              <a:solidFill>
                <a:schemeClr val="accent1"/>
              </a:solidFill>
              <a:prstDash val="dash"/>
              <a:round/>
            </a:ln>
            <a:effectLst/>
          </c:spPr>
          <c:marker>
            <c:symbol val="none"/>
          </c:marker>
          <c:val>
            <c:numRef>
              <c:f>Correlations!$AA$69:$AA$76</c:f>
              <c:numCache>
                <c:formatCode>General</c:formatCode>
                <c:ptCount val="8"/>
                <c:pt idx="0">
                  <c:v>0.83264095209632905</c:v>
                </c:pt>
                <c:pt idx="1">
                  <c:v>0.86512165116332496</c:v>
                </c:pt>
                <c:pt idx="2">
                  <c:v>0.85198552285159102</c:v>
                </c:pt>
                <c:pt idx="3">
                  <c:v>0.87202405943223305</c:v>
                </c:pt>
                <c:pt idx="4">
                  <c:v>0.86824221278338898</c:v>
                </c:pt>
                <c:pt idx="5">
                  <c:v>0.86990639757553001</c:v>
                </c:pt>
                <c:pt idx="6">
                  <c:v>0.89614751979158902</c:v>
                </c:pt>
                <c:pt idx="7">
                  <c:v>0.89168449967277996</c:v>
                </c:pt>
              </c:numCache>
            </c:numRef>
          </c:val>
          <c:smooth val="0"/>
          <c:extLst>
            <c:ext xmlns:c16="http://schemas.microsoft.com/office/drawing/2014/chart" uri="{C3380CC4-5D6E-409C-BE32-E72D297353CC}">
              <c16:uniqueId val="{0000000F-1886-4C7F-8724-8C53974606F6}"/>
            </c:ext>
          </c:extLst>
        </c:ser>
        <c:dLbls>
          <c:showLegendKey val="0"/>
          <c:showVal val="0"/>
          <c:showCatName val="0"/>
          <c:showSerName val="0"/>
          <c:showPercent val="0"/>
          <c:showBubbleSize val="0"/>
        </c:dLbls>
        <c:marker val="1"/>
        <c:smooth val="0"/>
        <c:axId val="1252408975"/>
        <c:axId val="1252407727"/>
        <c:extLst>
          <c:ext xmlns:c15="http://schemas.microsoft.com/office/drawing/2012/chart" uri="{02D57815-91ED-43cb-92C2-25804820EDAC}">
            <c15:filteredLineSeries>
              <c15:ser>
                <c:idx val="5"/>
                <c:order val="5"/>
                <c:tx>
                  <c:v>OT Khare P (Xi-based)</c:v>
                </c:tx>
                <c:spPr>
                  <a:ln w="28575" cap="rnd">
                    <a:solidFill>
                      <a:schemeClr val="accent6"/>
                    </a:solidFill>
                    <a:round/>
                  </a:ln>
                  <a:effectLst/>
                </c:spPr>
                <c:marker>
                  <c:symbol val="none"/>
                </c:marker>
                <c:val>
                  <c:numRef>
                    <c:extLst>
                      <c:ext uri="{02D57815-91ED-43cb-92C2-25804820EDAC}">
                        <c15:formulaRef>
                          <c15:sqref>Correlations!$AE$58:$AE$65</c15:sqref>
                        </c15:formulaRef>
                      </c:ext>
                    </c:extLst>
                    <c:numCache>
                      <c:formatCode>General</c:formatCode>
                      <c:ptCount val="8"/>
                      <c:pt idx="0">
                        <c:v>0</c:v>
                      </c:pt>
                    </c:numCache>
                  </c:numRef>
                </c:val>
                <c:smooth val="0"/>
                <c:extLst>
                  <c:ext xmlns:c16="http://schemas.microsoft.com/office/drawing/2014/chart" uri="{C3380CC4-5D6E-409C-BE32-E72D297353CC}">
                    <c16:uniqueId val="{00000011-1886-4C7F-8724-8C53974606F6}"/>
                  </c:ext>
                </c:extLst>
              </c15:ser>
            </c15:filteredLineSeries>
            <c15:filteredLineSeries>
              <c15:ser>
                <c:idx val="7"/>
                <c:order val="7"/>
                <c:tx>
                  <c:v>OT Khare P (Mu*-based)</c:v>
                </c:tx>
                <c:spPr>
                  <a:ln w="28575" cap="rnd">
                    <a:solidFill>
                      <a:schemeClr val="accent2">
                        <a:lumMod val="60000"/>
                      </a:schemeClr>
                    </a:solidFill>
                    <a:round/>
                  </a:ln>
                  <a:effectLst/>
                </c:spPr>
                <c:marker>
                  <c:symbol val="none"/>
                </c:marker>
                <c:val>
                  <c:numRef>
                    <c:extLst xmlns:c15="http://schemas.microsoft.com/office/drawing/2012/chart">
                      <c:ext xmlns:c15="http://schemas.microsoft.com/office/drawing/2012/chart" uri="{02D57815-91ED-43cb-92C2-25804820EDAC}">
                        <c15:formulaRef>
                          <c15:sqref>Correlations!$AE$69:$AE$76</c15:sqref>
                        </c15:formulaRef>
                      </c:ext>
                    </c:extLst>
                    <c:numCache>
                      <c:formatCode>General</c:formatCode>
                      <c:ptCount val="8"/>
                      <c:pt idx="0">
                        <c:v>0</c:v>
                      </c:pt>
                    </c:numCache>
                  </c:numRef>
                </c:val>
                <c:smooth val="0"/>
                <c:extLst xmlns:c15="http://schemas.microsoft.com/office/drawing/2012/chart">
                  <c:ext xmlns:c16="http://schemas.microsoft.com/office/drawing/2014/chart" uri="{C3380CC4-5D6E-409C-BE32-E72D297353CC}">
                    <c16:uniqueId val="{00000013-1886-4C7F-8724-8C53974606F6}"/>
                  </c:ext>
                </c:extLst>
              </c15:ser>
            </c15:filteredLineSeries>
          </c:ext>
        </c:extLst>
      </c:lineChart>
      <c:catAx>
        <c:axId val="692474176"/>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number</a:t>
                </a:r>
                <a:r>
                  <a:rPr lang="en-GB" sz="1400" baseline="0"/>
                  <a:t> of trajectories</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876510224"/>
        <c:crosses val="autoZero"/>
        <c:auto val="1"/>
        <c:lblAlgn val="ctr"/>
        <c:lblOffset val="100"/>
        <c:noMultiLvlLbl val="0"/>
      </c:catAx>
      <c:valAx>
        <c:axId val="876510224"/>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Kendall correlation </a:t>
                </a:r>
                <a:r>
                  <a:rPr lang="en-GB" sz="1400" baseline="0"/>
                  <a:t>(solid)</a:t>
                </a: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692474176"/>
        <c:crosses val="autoZero"/>
        <c:crossBetween val="between"/>
      </c:valAx>
      <c:valAx>
        <c:axId val="1252407727"/>
        <c:scaling>
          <c:orientation val="minMax"/>
          <c:max val="1"/>
        </c:scaling>
        <c:delete val="0"/>
        <c:axPos val="r"/>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Pearson</a:t>
                </a:r>
                <a:r>
                  <a:rPr lang="en-GB" sz="1400" baseline="0"/>
                  <a:t> correlation (dotted)</a:t>
                </a:r>
                <a:endParaRPr lang="en-GB" sz="1400"/>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52408975"/>
        <c:crosses val="max"/>
        <c:crossBetween val="between"/>
      </c:valAx>
      <c:catAx>
        <c:axId val="1252408975"/>
        <c:scaling>
          <c:orientation val="minMax"/>
        </c:scaling>
        <c:delete val="1"/>
        <c:axPos val="b"/>
        <c:numFmt formatCode="General" sourceLinked="1"/>
        <c:majorTickMark val="out"/>
        <c:minorTickMark val="none"/>
        <c:tickLblPos val="nextTo"/>
        <c:crossAx val="1252407727"/>
        <c:crosses val="autoZero"/>
        <c:auto val="1"/>
        <c:lblAlgn val="ctr"/>
        <c:lblOffset val="100"/>
        <c:noMultiLvlLbl val="0"/>
      </c:catAx>
      <c:spPr>
        <a:noFill/>
        <a:ln>
          <a:noFill/>
        </a:ln>
        <a:effectLst/>
      </c:spPr>
    </c:plotArea>
    <c:legend>
      <c:legendPos val="b"/>
      <c:layout>
        <c:manualLayout>
          <c:xMode val="edge"/>
          <c:yMode val="edge"/>
          <c:x val="2.966166813346513E-2"/>
          <c:y val="0.69494999999999996"/>
          <c:w val="0.94067666373306968"/>
          <c:h val="0.29259901960784312"/>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78005542603264"/>
          <c:y val="4.6437745098039218E-2"/>
          <c:w val="0.76439889147934725"/>
          <c:h val="0.54294787581699344"/>
        </c:manualLayout>
      </c:layout>
      <c:lineChart>
        <c:grouping val="standard"/>
        <c:varyColors val="0"/>
        <c:ser>
          <c:idx val="0"/>
          <c:order val="0"/>
          <c:tx>
            <c:v>Sobol radial K (Xi-based)</c:v>
          </c:tx>
          <c:spPr>
            <a:ln w="22225" cap="rnd">
              <a:solidFill>
                <a:schemeClr val="accent2"/>
              </a:solidFill>
              <a:round/>
            </a:ln>
            <a:effectLst/>
          </c:spPr>
          <c:marker>
            <c:symbol val="none"/>
          </c:marker>
          <c:cat>
            <c:numRef>
              <c:f>Correlations!$U$17:$U$24</c:f>
              <c:numCache>
                <c:formatCode>General</c:formatCode>
                <c:ptCount val="8"/>
                <c:pt idx="0">
                  <c:v>2</c:v>
                </c:pt>
                <c:pt idx="1">
                  <c:v>4</c:v>
                </c:pt>
                <c:pt idx="2">
                  <c:v>6</c:v>
                </c:pt>
                <c:pt idx="3">
                  <c:v>10</c:v>
                </c:pt>
                <c:pt idx="4">
                  <c:v>15</c:v>
                </c:pt>
                <c:pt idx="5">
                  <c:v>25</c:v>
                </c:pt>
                <c:pt idx="6">
                  <c:v>40</c:v>
                </c:pt>
                <c:pt idx="7">
                  <c:v>100</c:v>
                </c:pt>
              </c:numCache>
            </c:numRef>
          </c:cat>
          <c:val>
            <c:numRef>
              <c:f>Correlations!$V$58:$V$65</c:f>
              <c:numCache>
                <c:formatCode>General</c:formatCode>
                <c:ptCount val="8"/>
                <c:pt idx="0">
                  <c:v>0.63030204081632601</c:v>
                </c:pt>
                <c:pt idx="1">
                  <c:v>0.64630204081632603</c:v>
                </c:pt>
                <c:pt idx="2">
                  <c:v>0.66857142857142804</c:v>
                </c:pt>
                <c:pt idx="3">
                  <c:v>0.67866122448979505</c:v>
                </c:pt>
                <c:pt idx="4">
                  <c:v>0.69995102040816304</c:v>
                </c:pt>
                <c:pt idx="5">
                  <c:v>0.72065306122448902</c:v>
                </c:pt>
                <c:pt idx="6">
                  <c:v>0.74409795918367305</c:v>
                </c:pt>
                <c:pt idx="7">
                  <c:v>0.76287346938775502</c:v>
                </c:pt>
              </c:numCache>
            </c:numRef>
          </c:val>
          <c:smooth val="0"/>
          <c:extLst>
            <c:ext xmlns:c16="http://schemas.microsoft.com/office/drawing/2014/chart" uri="{C3380CC4-5D6E-409C-BE32-E72D297353CC}">
              <c16:uniqueId val="{00000000-CBA9-4226-AF36-8E2FB4B8A72C}"/>
            </c:ext>
          </c:extLst>
        </c:ser>
        <c:ser>
          <c:idx val="8"/>
          <c:order val="8"/>
          <c:tx>
            <c:v>Sobol winding K (Xi-based)</c:v>
          </c:tx>
          <c:spPr>
            <a:ln w="22225" cap="rnd">
              <a:solidFill>
                <a:srgbClr val="92D050"/>
              </a:solidFill>
              <a:round/>
            </a:ln>
            <a:effectLst/>
          </c:spPr>
          <c:marker>
            <c:symbol val="none"/>
          </c:marker>
          <c:val>
            <c:numRef>
              <c:f>Correlations!$X$58:$X$65</c:f>
              <c:numCache>
                <c:formatCode>General</c:formatCode>
                <c:ptCount val="8"/>
                <c:pt idx="0">
                  <c:v>0.61263673469387703</c:v>
                </c:pt>
                <c:pt idx="1">
                  <c:v>0.63794285714285703</c:v>
                </c:pt>
                <c:pt idx="2">
                  <c:v>0.65048163265306103</c:v>
                </c:pt>
                <c:pt idx="3">
                  <c:v>0.68391836734693801</c:v>
                </c:pt>
                <c:pt idx="4">
                  <c:v>0.69492244897959099</c:v>
                </c:pt>
                <c:pt idx="5">
                  <c:v>0.72333061224489803</c:v>
                </c:pt>
                <c:pt idx="6">
                  <c:v>0.74390204081632605</c:v>
                </c:pt>
                <c:pt idx="7">
                  <c:v>0.76062040816326504</c:v>
                </c:pt>
              </c:numCache>
            </c:numRef>
          </c:val>
          <c:smooth val="0"/>
          <c:extLst>
            <c:ext xmlns:c16="http://schemas.microsoft.com/office/drawing/2014/chart" uri="{C3380CC4-5D6E-409C-BE32-E72D297353CC}">
              <c16:uniqueId val="{00000002-CBA9-4226-AF36-8E2FB4B8A72C}"/>
            </c:ext>
          </c:extLst>
        </c:ser>
        <c:ser>
          <c:idx val="12"/>
          <c:order val="12"/>
          <c:tx>
            <c:v>Rd radial K (Xi-based)</c:v>
          </c:tx>
          <c:spPr>
            <a:ln w="22225" cap="rnd">
              <a:solidFill>
                <a:srgbClr val="BC14A8"/>
              </a:solidFill>
              <a:round/>
            </a:ln>
            <a:effectLst/>
          </c:spPr>
          <c:marker>
            <c:symbol val="none"/>
          </c:marker>
          <c:val>
            <c:numRef>
              <c:f>Correlations!$AB$58:$AB$65</c:f>
              <c:numCache>
                <c:formatCode>General</c:formatCode>
                <c:ptCount val="8"/>
                <c:pt idx="0">
                  <c:v>0.71657142857142797</c:v>
                </c:pt>
                <c:pt idx="1">
                  <c:v>0.71010612244897897</c:v>
                </c:pt>
                <c:pt idx="2">
                  <c:v>0.72133877551020398</c:v>
                </c:pt>
                <c:pt idx="3">
                  <c:v>0.73740408163265303</c:v>
                </c:pt>
                <c:pt idx="4">
                  <c:v>0.73289795918367295</c:v>
                </c:pt>
                <c:pt idx="5">
                  <c:v>0.74537142857142802</c:v>
                </c:pt>
                <c:pt idx="6">
                  <c:v>0.75794285714285703</c:v>
                </c:pt>
                <c:pt idx="7">
                  <c:v>0.76404897959183604</c:v>
                </c:pt>
              </c:numCache>
            </c:numRef>
          </c:val>
          <c:smooth val="0"/>
          <c:extLst>
            <c:ext xmlns:c16="http://schemas.microsoft.com/office/drawing/2014/chart" uri="{C3380CC4-5D6E-409C-BE32-E72D297353CC}">
              <c16:uniqueId val="{00000004-CBA9-4226-AF36-8E2FB4B8A72C}"/>
            </c:ext>
          </c:extLst>
        </c:ser>
        <c:ser>
          <c:idx val="16"/>
          <c:order val="16"/>
          <c:tx>
            <c:v>Sobol rad base K (Xi-based)</c:v>
          </c:tx>
          <c:spPr>
            <a:ln w="22225" cap="rnd">
              <a:solidFill>
                <a:srgbClr val="FF0000"/>
              </a:solidFill>
              <a:round/>
            </a:ln>
            <a:effectLst/>
          </c:spPr>
          <c:marker>
            <c:symbol val="none"/>
          </c:marker>
          <c:val>
            <c:numRef>
              <c:f>Correlations!$Z$58:$Z$65</c:f>
              <c:numCache>
                <c:formatCode>General</c:formatCode>
                <c:ptCount val="8"/>
                <c:pt idx="0">
                  <c:v>0.63059591836734696</c:v>
                </c:pt>
                <c:pt idx="1">
                  <c:v>0.668506122448979</c:v>
                </c:pt>
                <c:pt idx="2">
                  <c:v>0.65844897959183601</c:v>
                </c:pt>
                <c:pt idx="3">
                  <c:v>0.67657142857142805</c:v>
                </c:pt>
                <c:pt idx="4">
                  <c:v>0.67797551020408098</c:v>
                </c:pt>
                <c:pt idx="5">
                  <c:v>0.67921632653061204</c:v>
                </c:pt>
                <c:pt idx="6">
                  <c:v>0.70236734693877501</c:v>
                </c:pt>
                <c:pt idx="7">
                  <c:v>0.69276734693877495</c:v>
                </c:pt>
              </c:numCache>
            </c:numRef>
          </c:val>
          <c:smooth val="0"/>
          <c:extLst>
            <c:ext xmlns:c16="http://schemas.microsoft.com/office/drawing/2014/chart" uri="{C3380CC4-5D6E-409C-BE32-E72D297353CC}">
              <c16:uniqueId val="{00000006-CBA9-4226-AF36-8E2FB4B8A72C}"/>
            </c:ext>
          </c:extLst>
        </c:ser>
        <c:dLbls>
          <c:showLegendKey val="0"/>
          <c:showVal val="0"/>
          <c:showCatName val="0"/>
          <c:showSerName val="0"/>
          <c:showPercent val="0"/>
          <c:showBubbleSize val="0"/>
        </c:dLbls>
        <c:marker val="1"/>
        <c:smooth val="0"/>
        <c:axId val="692474176"/>
        <c:axId val="876510224"/>
        <c:extLst>
          <c:ext xmlns:c15="http://schemas.microsoft.com/office/drawing/2012/chart" uri="{02D57815-91ED-43cb-92C2-25804820EDAC}">
            <c15:filteredLineSeries>
              <c15:ser>
                <c:idx val="2"/>
                <c:order val="2"/>
                <c:tx>
                  <c:v>Sobol radial K (Mu*-based)</c:v>
                </c:tx>
                <c:spPr>
                  <a:ln w="22225" cap="rnd">
                    <a:solidFill>
                      <a:schemeClr val="accent4"/>
                    </a:solidFill>
                    <a:round/>
                  </a:ln>
                  <a:effectLst/>
                </c:spPr>
                <c:marker>
                  <c:symbol val="none"/>
                </c:marker>
                <c:val>
                  <c:numRef>
                    <c:extLst>
                      <c:ext uri="{02D57815-91ED-43cb-92C2-25804820EDAC}">
                        <c15:formulaRef>
                          <c15:sqref>Correlations!$V$69:$V$76</c15:sqref>
                        </c15:formulaRef>
                      </c:ext>
                    </c:extLst>
                    <c:numCache>
                      <c:formatCode>General</c:formatCode>
                      <c:ptCount val="8"/>
                      <c:pt idx="0">
                        <c:v>0.63030204081632601</c:v>
                      </c:pt>
                      <c:pt idx="1">
                        <c:v>0.65864489795918302</c:v>
                      </c:pt>
                      <c:pt idx="2">
                        <c:v>0.68558367346938798</c:v>
                      </c:pt>
                      <c:pt idx="3">
                        <c:v>0.68094693877551005</c:v>
                      </c:pt>
                      <c:pt idx="4">
                        <c:v>0.70543673469387702</c:v>
                      </c:pt>
                      <c:pt idx="5">
                        <c:v>0.716995918367347</c:v>
                      </c:pt>
                      <c:pt idx="6">
                        <c:v>0.72914285714285598</c:v>
                      </c:pt>
                      <c:pt idx="7">
                        <c:v>0.74413061224489796</c:v>
                      </c:pt>
                    </c:numCache>
                  </c:numRef>
                </c:val>
                <c:smooth val="0"/>
                <c:extLst>
                  <c:ext xmlns:c16="http://schemas.microsoft.com/office/drawing/2014/chart" uri="{C3380CC4-5D6E-409C-BE32-E72D297353CC}">
                    <c16:uniqueId val="{00000001-CBA9-4226-AF36-8E2FB4B8A72C}"/>
                  </c:ext>
                </c:extLst>
              </c15:ser>
            </c15:filteredLineSeries>
            <c15:filteredLineSeries>
              <c15:ser>
                <c:idx val="4"/>
                <c:order val="4"/>
                <c:tx>
                  <c:v>OT Khare K (Xi-based)</c:v>
                </c:tx>
                <c:spPr>
                  <a:ln w="28575" cap="rnd">
                    <a:solidFill>
                      <a:schemeClr val="accent5"/>
                    </a:solidFill>
                    <a:round/>
                  </a:ln>
                  <a:effectLst/>
                </c:spPr>
                <c:marker>
                  <c:symbol val="none"/>
                </c:marker>
                <c:val>
                  <c:numRef>
                    <c:extLst xmlns:c15="http://schemas.microsoft.com/office/drawing/2012/chart">
                      <c:ext xmlns:c15="http://schemas.microsoft.com/office/drawing/2012/chart" uri="{02D57815-91ED-43cb-92C2-25804820EDAC}">
                        <c15:formulaRef>
                          <c15:sqref>Correlations!$AD$58:$AD$65</c15:sqref>
                        </c15:formulaRef>
                      </c:ext>
                    </c:extLst>
                    <c:numCache>
                      <c:formatCode>General</c:formatCode>
                      <c:ptCount val="8"/>
                      <c:pt idx="0">
                        <c:v>0</c:v>
                      </c:pt>
                    </c:numCache>
                  </c:numRef>
                </c:val>
                <c:smooth val="0"/>
                <c:extLst xmlns:c15="http://schemas.microsoft.com/office/drawing/2012/chart">
                  <c:ext xmlns:c16="http://schemas.microsoft.com/office/drawing/2014/chart" uri="{C3380CC4-5D6E-409C-BE32-E72D297353CC}">
                    <c16:uniqueId val="{00000010-CBA9-4226-AF36-8E2FB4B8A72C}"/>
                  </c:ext>
                </c:extLst>
              </c15:ser>
            </c15:filteredLineSeries>
            <c15:filteredLineSeries>
              <c15:ser>
                <c:idx val="6"/>
                <c:order val="6"/>
                <c:tx>
                  <c:v>OT Khare K (Mu*-based)</c:v>
                </c:tx>
                <c:spPr>
                  <a:ln w="28575" cap="rnd">
                    <a:solidFill>
                      <a:schemeClr val="accent1">
                        <a:lumMod val="60000"/>
                      </a:schemeClr>
                    </a:solidFill>
                    <a:round/>
                  </a:ln>
                  <a:effectLst/>
                </c:spPr>
                <c:marker>
                  <c:symbol val="none"/>
                </c:marker>
                <c:val>
                  <c:numRef>
                    <c:extLst xmlns:c15="http://schemas.microsoft.com/office/drawing/2012/chart">
                      <c:ext xmlns:c15="http://schemas.microsoft.com/office/drawing/2012/chart" uri="{02D57815-91ED-43cb-92C2-25804820EDAC}">
                        <c15:formulaRef>
                          <c15:sqref>Correlations!$AD$69:$AD$76</c15:sqref>
                        </c15:formulaRef>
                      </c:ext>
                    </c:extLst>
                    <c:numCache>
                      <c:formatCode>General</c:formatCode>
                      <c:ptCount val="8"/>
                      <c:pt idx="0">
                        <c:v>0</c:v>
                      </c:pt>
                    </c:numCache>
                  </c:numRef>
                </c:val>
                <c:smooth val="0"/>
                <c:extLst xmlns:c15="http://schemas.microsoft.com/office/drawing/2012/chart">
                  <c:ext xmlns:c16="http://schemas.microsoft.com/office/drawing/2014/chart" uri="{C3380CC4-5D6E-409C-BE32-E72D297353CC}">
                    <c16:uniqueId val="{00000012-CBA9-4226-AF36-8E2FB4B8A72C}"/>
                  </c:ext>
                </c:extLst>
              </c15:ser>
            </c15:filteredLineSeries>
            <c15:filteredLineSeries>
              <c15:ser>
                <c:idx val="10"/>
                <c:order val="10"/>
                <c:tx>
                  <c:v>Sobol winding K (Mu*-based)</c:v>
                </c:tx>
                <c:spPr>
                  <a:ln w="22225" cap="rnd">
                    <a:solidFill>
                      <a:srgbClr val="00B050"/>
                    </a:solidFill>
                    <a:round/>
                  </a:ln>
                  <a:effectLst/>
                </c:spPr>
                <c:marker>
                  <c:symbol val="none"/>
                </c:marker>
                <c:val>
                  <c:numRef>
                    <c:extLst xmlns:c15="http://schemas.microsoft.com/office/drawing/2012/chart">
                      <c:ext xmlns:c15="http://schemas.microsoft.com/office/drawing/2012/chart" uri="{02D57815-91ED-43cb-92C2-25804820EDAC}">
                        <c15:formulaRef>
                          <c15:sqref>Correlations!$X$69:$X$76</c15:sqref>
                        </c15:formulaRef>
                      </c:ext>
                    </c:extLst>
                    <c:numCache>
                      <c:formatCode>General</c:formatCode>
                      <c:ptCount val="8"/>
                      <c:pt idx="0">
                        <c:v>0.61263673469387703</c:v>
                      </c:pt>
                      <c:pt idx="1">
                        <c:v>0.64081632653061205</c:v>
                      </c:pt>
                      <c:pt idx="2">
                        <c:v>0.66550204081632602</c:v>
                      </c:pt>
                      <c:pt idx="3">
                        <c:v>0.68862040816326497</c:v>
                      </c:pt>
                      <c:pt idx="4">
                        <c:v>0.68235102040816298</c:v>
                      </c:pt>
                      <c:pt idx="5">
                        <c:v>0.71826938775510096</c:v>
                      </c:pt>
                      <c:pt idx="6">
                        <c:v>0.72421224489795899</c:v>
                      </c:pt>
                      <c:pt idx="7">
                        <c:v>0.74308571428571402</c:v>
                      </c:pt>
                    </c:numCache>
                  </c:numRef>
                </c:val>
                <c:smooth val="0"/>
                <c:extLst xmlns:c15="http://schemas.microsoft.com/office/drawing/2012/chart">
                  <c:ext xmlns:c16="http://schemas.microsoft.com/office/drawing/2014/chart" uri="{C3380CC4-5D6E-409C-BE32-E72D297353CC}">
                    <c16:uniqueId val="{00000003-CBA9-4226-AF36-8E2FB4B8A72C}"/>
                  </c:ext>
                </c:extLst>
              </c15:ser>
            </c15:filteredLineSeries>
            <c15:filteredLineSeries>
              <c15:ser>
                <c:idx val="14"/>
                <c:order val="14"/>
                <c:tx>
                  <c:v>Rd radial K (Mu*-based)</c:v>
                </c:tx>
                <c:spPr>
                  <a:ln w="22225" cap="rnd">
                    <a:solidFill>
                      <a:srgbClr val="7030A0"/>
                    </a:solidFill>
                    <a:round/>
                  </a:ln>
                  <a:effectLst/>
                </c:spPr>
                <c:marker>
                  <c:symbol val="none"/>
                </c:marker>
                <c:val>
                  <c:numRef>
                    <c:extLst xmlns:c15="http://schemas.microsoft.com/office/drawing/2012/chart">
                      <c:ext xmlns:c15="http://schemas.microsoft.com/office/drawing/2012/chart" uri="{02D57815-91ED-43cb-92C2-25804820EDAC}">
                        <c15:formulaRef>
                          <c15:sqref>Correlations!$AB$69:$AB$76</c15:sqref>
                        </c15:formulaRef>
                      </c:ext>
                    </c:extLst>
                    <c:numCache>
                      <c:formatCode>General</c:formatCode>
                      <c:ptCount val="8"/>
                      <c:pt idx="0">
                        <c:v>0.71657142857142797</c:v>
                      </c:pt>
                      <c:pt idx="1">
                        <c:v>0.71115102040816203</c:v>
                      </c:pt>
                      <c:pt idx="2">
                        <c:v>0.72911020408163196</c:v>
                      </c:pt>
                      <c:pt idx="3">
                        <c:v>0.73926530612244801</c:v>
                      </c:pt>
                      <c:pt idx="4">
                        <c:v>0.73622857142857101</c:v>
                      </c:pt>
                      <c:pt idx="5">
                        <c:v>0.74138775510204102</c:v>
                      </c:pt>
                      <c:pt idx="6">
                        <c:v>0.74504489795918405</c:v>
                      </c:pt>
                      <c:pt idx="7">
                        <c:v>0.75245714285714205</c:v>
                      </c:pt>
                    </c:numCache>
                  </c:numRef>
                </c:val>
                <c:smooth val="0"/>
                <c:extLst xmlns:c15="http://schemas.microsoft.com/office/drawing/2012/chart">
                  <c:ext xmlns:c16="http://schemas.microsoft.com/office/drawing/2014/chart" uri="{C3380CC4-5D6E-409C-BE32-E72D297353CC}">
                    <c16:uniqueId val="{00000005-CBA9-4226-AF36-8E2FB4B8A72C}"/>
                  </c:ext>
                </c:extLst>
              </c15:ser>
            </c15:filteredLineSeries>
            <c15:filteredLineSeries>
              <c15:ser>
                <c:idx val="18"/>
                <c:order val="18"/>
                <c:tx>
                  <c:v>Sobol rad base K (Mu*-based)</c:v>
                </c:tx>
                <c:spPr>
                  <a:ln w="22225" cap="rnd">
                    <a:solidFill>
                      <a:srgbClr val="C00000"/>
                    </a:solidFill>
                    <a:round/>
                  </a:ln>
                  <a:effectLst/>
                </c:spPr>
                <c:marker>
                  <c:symbol val="none"/>
                </c:marker>
                <c:val>
                  <c:numRef>
                    <c:extLst xmlns:c15="http://schemas.microsoft.com/office/drawing/2012/chart">
                      <c:ext xmlns:c15="http://schemas.microsoft.com/office/drawing/2012/chart" uri="{02D57815-91ED-43cb-92C2-25804820EDAC}">
                        <c15:formulaRef>
                          <c15:sqref>Correlations!$Z$69:$Z$76</c15:sqref>
                        </c15:formulaRef>
                      </c:ext>
                    </c:extLst>
                    <c:numCache>
                      <c:formatCode>General</c:formatCode>
                      <c:ptCount val="8"/>
                      <c:pt idx="0">
                        <c:v>0.63059591836734696</c:v>
                      </c:pt>
                      <c:pt idx="1">
                        <c:v>0.69590204081632601</c:v>
                      </c:pt>
                      <c:pt idx="2">
                        <c:v>0.68065306122448899</c:v>
                      </c:pt>
                      <c:pt idx="3">
                        <c:v>0.70057142857142796</c:v>
                      </c:pt>
                      <c:pt idx="4">
                        <c:v>0.70354285714285703</c:v>
                      </c:pt>
                      <c:pt idx="5">
                        <c:v>0.70782040816326497</c:v>
                      </c:pt>
                      <c:pt idx="6">
                        <c:v>0.72173061224489699</c:v>
                      </c:pt>
                      <c:pt idx="7">
                        <c:v>0.72225306122448896</c:v>
                      </c:pt>
                    </c:numCache>
                  </c:numRef>
                </c:val>
                <c:smooth val="0"/>
                <c:extLst xmlns:c15="http://schemas.microsoft.com/office/drawing/2012/chart">
                  <c:ext xmlns:c16="http://schemas.microsoft.com/office/drawing/2014/chart" uri="{C3380CC4-5D6E-409C-BE32-E72D297353CC}">
                    <c16:uniqueId val="{00000007-CBA9-4226-AF36-8E2FB4B8A72C}"/>
                  </c:ext>
                </c:extLst>
              </c15:ser>
            </c15:filteredLineSeries>
          </c:ext>
        </c:extLst>
      </c:lineChart>
      <c:lineChart>
        <c:grouping val="standard"/>
        <c:varyColors val="0"/>
        <c:ser>
          <c:idx val="1"/>
          <c:order val="1"/>
          <c:tx>
            <c:v>Sobol radial P (Xi-based)</c:v>
          </c:tx>
          <c:spPr>
            <a:ln w="22225" cap="rnd">
              <a:solidFill>
                <a:schemeClr val="accent2"/>
              </a:solidFill>
              <a:prstDash val="dash"/>
              <a:round/>
            </a:ln>
            <a:effectLst/>
          </c:spPr>
          <c:marker>
            <c:symbol val="none"/>
          </c:marker>
          <c:cat>
            <c:numRef>
              <c:f>Correlations!$U$17:$U$24</c:f>
              <c:numCache>
                <c:formatCode>General</c:formatCode>
                <c:ptCount val="8"/>
                <c:pt idx="0">
                  <c:v>2</c:v>
                </c:pt>
                <c:pt idx="1">
                  <c:v>4</c:v>
                </c:pt>
                <c:pt idx="2">
                  <c:v>6</c:v>
                </c:pt>
                <c:pt idx="3">
                  <c:v>10</c:v>
                </c:pt>
                <c:pt idx="4">
                  <c:v>15</c:v>
                </c:pt>
                <c:pt idx="5">
                  <c:v>25</c:v>
                </c:pt>
                <c:pt idx="6">
                  <c:v>40</c:v>
                </c:pt>
                <c:pt idx="7">
                  <c:v>100</c:v>
                </c:pt>
              </c:numCache>
            </c:numRef>
          </c:cat>
          <c:val>
            <c:numRef>
              <c:f>Correlations!$W$58:$W$65</c:f>
              <c:numCache>
                <c:formatCode>General</c:formatCode>
                <c:ptCount val="8"/>
                <c:pt idx="0">
                  <c:v>0.82154002370036805</c:v>
                </c:pt>
                <c:pt idx="1">
                  <c:v>0.83655161140211998</c:v>
                </c:pt>
                <c:pt idx="2">
                  <c:v>0.85785950365653596</c:v>
                </c:pt>
                <c:pt idx="3">
                  <c:v>0.86795994412066402</c:v>
                </c:pt>
                <c:pt idx="4">
                  <c:v>0.88237506421563305</c:v>
                </c:pt>
                <c:pt idx="5">
                  <c:v>0.90671533899883305</c:v>
                </c:pt>
                <c:pt idx="6">
                  <c:v>0.92639350419650601</c:v>
                </c:pt>
                <c:pt idx="7">
                  <c:v>0.94502629979420505</c:v>
                </c:pt>
              </c:numCache>
            </c:numRef>
          </c:val>
          <c:smooth val="0"/>
          <c:extLst>
            <c:ext xmlns:c16="http://schemas.microsoft.com/office/drawing/2014/chart" uri="{C3380CC4-5D6E-409C-BE32-E72D297353CC}">
              <c16:uniqueId val="{00000008-CBA9-4226-AF36-8E2FB4B8A72C}"/>
            </c:ext>
          </c:extLst>
        </c:ser>
        <c:ser>
          <c:idx val="9"/>
          <c:order val="9"/>
          <c:tx>
            <c:v>Sobol winding P (Xi-based)</c:v>
          </c:tx>
          <c:spPr>
            <a:ln w="22225" cap="rnd">
              <a:solidFill>
                <a:srgbClr val="92D050"/>
              </a:solidFill>
              <a:prstDash val="dash"/>
              <a:round/>
            </a:ln>
            <a:effectLst/>
          </c:spPr>
          <c:marker>
            <c:symbol val="none"/>
          </c:marker>
          <c:val>
            <c:numRef>
              <c:f>Correlations!$Y$58:$Y$65</c:f>
              <c:numCache>
                <c:formatCode>General</c:formatCode>
                <c:ptCount val="8"/>
                <c:pt idx="0">
                  <c:v>0.77992297023747503</c:v>
                </c:pt>
                <c:pt idx="1">
                  <c:v>0.79928539368350204</c:v>
                </c:pt>
                <c:pt idx="2">
                  <c:v>0.81082030629415602</c:v>
                </c:pt>
                <c:pt idx="3">
                  <c:v>0.86643152570703796</c:v>
                </c:pt>
                <c:pt idx="4">
                  <c:v>0.88495174433246004</c:v>
                </c:pt>
                <c:pt idx="5">
                  <c:v>0.90758144601475599</c:v>
                </c:pt>
                <c:pt idx="6">
                  <c:v>0.92692850675684502</c:v>
                </c:pt>
                <c:pt idx="7">
                  <c:v>0.94011082295702997</c:v>
                </c:pt>
              </c:numCache>
            </c:numRef>
          </c:val>
          <c:smooth val="0"/>
          <c:extLst>
            <c:ext xmlns:c16="http://schemas.microsoft.com/office/drawing/2014/chart" uri="{C3380CC4-5D6E-409C-BE32-E72D297353CC}">
              <c16:uniqueId val="{0000000A-CBA9-4226-AF36-8E2FB4B8A72C}"/>
            </c:ext>
          </c:extLst>
        </c:ser>
        <c:ser>
          <c:idx val="13"/>
          <c:order val="13"/>
          <c:tx>
            <c:v>Rd radial P (Xi-based)</c:v>
          </c:tx>
          <c:spPr>
            <a:ln w="22225" cap="rnd">
              <a:solidFill>
                <a:srgbClr val="BC14A8"/>
              </a:solidFill>
              <a:prstDash val="dash"/>
              <a:round/>
            </a:ln>
            <a:effectLst/>
          </c:spPr>
          <c:marker>
            <c:symbol val="none"/>
          </c:marker>
          <c:val>
            <c:numRef>
              <c:f>Correlations!$AC$58:$AC$65</c:f>
              <c:numCache>
                <c:formatCode>General</c:formatCode>
                <c:ptCount val="8"/>
                <c:pt idx="0">
                  <c:v>0.89252539444019396</c:v>
                </c:pt>
                <c:pt idx="1">
                  <c:v>0.88680028940379096</c:v>
                </c:pt>
                <c:pt idx="2">
                  <c:v>0.88422828496341599</c:v>
                </c:pt>
                <c:pt idx="3">
                  <c:v>0.89564816445131701</c:v>
                </c:pt>
                <c:pt idx="4">
                  <c:v>0.89884979569639101</c:v>
                </c:pt>
                <c:pt idx="5">
                  <c:v>0.91411236694016296</c:v>
                </c:pt>
                <c:pt idx="6">
                  <c:v>0.93360910434898003</c:v>
                </c:pt>
                <c:pt idx="7">
                  <c:v>0.94300347755476799</c:v>
                </c:pt>
              </c:numCache>
            </c:numRef>
          </c:val>
          <c:smooth val="0"/>
          <c:extLst>
            <c:ext xmlns:c16="http://schemas.microsoft.com/office/drawing/2014/chart" uri="{C3380CC4-5D6E-409C-BE32-E72D297353CC}">
              <c16:uniqueId val="{0000000C-CBA9-4226-AF36-8E2FB4B8A72C}"/>
            </c:ext>
          </c:extLst>
        </c:ser>
        <c:ser>
          <c:idx val="17"/>
          <c:order val="17"/>
          <c:tx>
            <c:v>Sobol rad base P (Xi-based)</c:v>
          </c:tx>
          <c:spPr>
            <a:ln w="22225" cap="rnd">
              <a:solidFill>
                <a:srgbClr val="FF0000"/>
              </a:solidFill>
              <a:prstDash val="dash"/>
              <a:round/>
            </a:ln>
            <a:effectLst/>
          </c:spPr>
          <c:marker>
            <c:symbol val="none"/>
          </c:marker>
          <c:val>
            <c:numRef>
              <c:f>Correlations!$AA$58:$AA$65</c:f>
              <c:numCache>
                <c:formatCode>General</c:formatCode>
                <c:ptCount val="8"/>
                <c:pt idx="0">
                  <c:v>0.83264095209632905</c:v>
                </c:pt>
                <c:pt idx="1">
                  <c:v>0.86068202065425403</c:v>
                </c:pt>
                <c:pt idx="2">
                  <c:v>0.85685907859291899</c:v>
                </c:pt>
                <c:pt idx="3">
                  <c:v>0.86218818323893598</c:v>
                </c:pt>
                <c:pt idx="4">
                  <c:v>0.86627052843783603</c:v>
                </c:pt>
                <c:pt idx="5">
                  <c:v>0.87071033784762597</c:v>
                </c:pt>
                <c:pt idx="6">
                  <c:v>0.89265151360963402</c:v>
                </c:pt>
                <c:pt idx="7">
                  <c:v>0.88201985082273604</c:v>
                </c:pt>
              </c:numCache>
            </c:numRef>
          </c:val>
          <c:smooth val="0"/>
          <c:extLst>
            <c:ext xmlns:c16="http://schemas.microsoft.com/office/drawing/2014/chart" uri="{C3380CC4-5D6E-409C-BE32-E72D297353CC}">
              <c16:uniqueId val="{0000000E-CBA9-4226-AF36-8E2FB4B8A72C}"/>
            </c:ext>
          </c:extLst>
        </c:ser>
        <c:dLbls>
          <c:showLegendKey val="0"/>
          <c:showVal val="0"/>
          <c:showCatName val="0"/>
          <c:showSerName val="0"/>
          <c:showPercent val="0"/>
          <c:showBubbleSize val="0"/>
        </c:dLbls>
        <c:marker val="1"/>
        <c:smooth val="0"/>
        <c:axId val="1252408975"/>
        <c:axId val="1252407727"/>
        <c:extLst>
          <c:ext xmlns:c15="http://schemas.microsoft.com/office/drawing/2012/chart" uri="{02D57815-91ED-43cb-92C2-25804820EDAC}">
            <c15:filteredLineSeries>
              <c15:ser>
                <c:idx val="3"/>
                <c:order val="3"/>
                <c:tx>
                  <c:v>Sobol radial P (Mu*-based)</c:v>
                </c:tx>
                <c:spPr>
                  <a:ln w="22225" cap="rnd">
                    <a:solidFill>
                      <a:schemeClr val="accent4"/>
                    </a:solidFill>
                    <a:prstDash val="dash"/>
                    <a:round/>
                  </a:ln>
                  <a:effectLst/>
                </c:spPr>
                <c:marker>
                  <c:symbol val="none"/>
                </c:marker>
                <c:val>
                  <c:numRef>
                    <c:extLst>
                      <c:ext uri="{02D57815-91ED-43cb-92C2-25804820EDAC}">
                        <c15:formulaRef>
                          <c15:sqref>Correlations!$W$69:$W$76</c15:sqref>
                        </c15:formulaRef>
                      </c:ext>
                    </c:extLst>
                    <c:numCache>
                      <c:formatCode>General</c:formatCode>
                      <c:ptCount val="8"/>
                      <c:pt idx="0">
                        <c:v>0.82154002370036805</c:v>
                      </c:pt>
                      <c:pt idx="1">
                        <c:v>0.815213768414767</c:v>
                      </c:pt>
                      <c:pt idx="2">
                        <c:v>0.85369518846757897</c:v>
                      </c:pt>
                      <c:pt idx="3">
                        <c:v>0.84606937113943104</c:v>
                      </c:pt>
                      <c:pt idx="4">
                        <c:v>0.86350456915658502</c:v>
                      </c:pt>
                      <c:pt idx="5">
                        <c:v>0.87939183077190097</c:v>
                      </c:pt>
                      <c:pt idx="6">
                        <c:v>0.89098024742442405</c:v>
                      </c:pt>
                      <c:pt idx="7">
                        <c:v>0.91556993910385898</c:v>
                      </c:pt>
                    </c:numCache>
                  </c:numRef>
                </c:val>
                <c:smooth val="0"/>
                <c:extLst>
                  <c:ext xmlns:c16="http://schemas.microsoft.com/office/drawing/2014/chart" uri="{C3380CC4-5D6E-409C-BE32-E72D297353CC}">
                    <c16:uniqueId val="{00000009-CBA9-4226-AF36-8E2FB4B8A72C}"/>
                  </c:ext>
                </c:extLst>
              </c15:ser>
            </c15:filteredLineSeries>
            <c15:filteredLineSeries>
              <c15:ser>
                <c:idx val="5"/>
                <c:order val="5"/>
                <c:tx>
                  <c:v>OT Khare P (Xi-based)</c:v>
                </c:tx>
                <c:spPr>
                  <a:ln w="28575" cap="rnd">
                    <a:solidFill>
                      <a:schemeClr val="accent6"/>
                    </a:solidFill>
                    <a:round/>
                  </a:ln>
                  <a:effectLst/>
                </c:spPr>
                <c:marker>
                  <c:symbol val="none"/>
                </c:marker>
                <c:val>
                  <c:numRef>
                    <c:extLst xmlns:c15="http://schemas.microsoft.com/office/drawing/2012/chart">
                      <c:ext xmlns:c15="http://schemas.microsoft.com/office/drawing/2012/chart" uri="{02D57815-91ED-43cb-92C2-25804820EDAC}">
                        <c15:formulaRef>
                          <c15:sqref>Correlations!$AE$58:$AE$65</c15:sqref>
                        </c15:formulaRef>
                      </c:ext>
                    </c:extLst>
                    <c:numCache>
                      <c:formatCode>General</c:formatCode>
                      <c:ptCount val="8"/>
                      <c:pt idx="0">
                        <c:v>0</c:v>
                      </c:pt>
                    </c:numCache>
                  </c:numRef>
                </c:val>
                <c:smooth val="0"/>
                <c:extLst xmlns:c15="http://schemas.microsoft.com/office/drawing/2012/chart">
                  <c:ext xmlns:c16="http://schemas.microsoft.com/office/drawing/2014/chart" uri="{C3380CC4-5D6E-409C-BE32-E72D297353CC}">
                    <c16:uniqueId val="{00000011-CBA9-4226-AF36-8E2FB4B8A72C}"/>
                  </c:ext>
                </c:extLst>
              </c15:ser>
            </c15:filteredLineSeries>
            <c15:filteredLineSeries>
              <c15:ser>
                <c:idx val="7"/>
                <c:order val="7"/>
                <c:tx>
                  <c:v>OT Khare P (Mu*-based)</c:v>
                </c:tx>
                <c:spPr>
                  <a:ln w="28575" cap="rnd">
                    <a:solidFill>
                      <a:schemeClr val="accent2">
                        <a:lumMod val="60000"/>
                      </a:schemeClr>
                    </a:solidFill>
                    <a:round/>
                  </a:ln>
                  <a:effectLst/>
                </c:spPr>
                <c:marker>
                  <c:symbol val="none"/>
                </c:marker>
                <c:val>
                  <c:numRef>
                    <c:extLst xmlns:c15="http://schemas.microsoft.com/office/drawing/2012/chart">
                      <c:ext xmlns:c15="http://schemas.microsoft.com/office/drawing/2012/chart" uri="{02D57815-91ED-43cb-92C2-25804820EDAC}">
                        <c15:formulaRef>
                          <c15:sqref>Correlations!$AE$69:$AE$76</c15:sqref>
                        </c15:formulaRef>
                      </c:ext>
                    </c:extLst>
                    <c:numCache>
                      <c:formatCode>General</c:formatCode>
                      <c:ptCount val="8"/>
                      <c:pt idx="0">
                        <c:v>0</c:v>
                      </c:pt>
                    </c:numCache>
                  </c:numRef>
                </c:val>
                <c:smooth val="0"/>
                <c:extLst xmlns:c15="http://schemas.microsoft.com/office/drawing/2012/chart">
                  <c:ext xmlns:c16="http://schemas.microsoft.com/office/drawing/2014/chart" uri="{C3380CC4-5D6E-409C-BE32-E72D297353CC}">
                    <c16:uniqueId val="{00000013-CBA9-4226-AF36-8E2FB4B8A72C}"/>
                  </c:ext>
                </c:extLst>
              </c15:ser>
            </c15:filteredLineSeries>
            <c15:filteredLineSeries>
              <c15:ser>
                <c:idx val="11"/>
                <c:order val="11"/>
                <c:tx>
                  <c:v>Sobol winding P (Mu*-based)</c:v>
                </c:tx>
                <c:spPr>
                  <a:ln w="22225" cap="rnd">
                    <a:solidFill>
                      <a:srgbClr val="7030A0"/>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Correlations!$Y$69:$Y$76</c15:sqref>
                        </c15:formulaRef>
                      </c:ext>
                    </c:extLst>
                    <c:numCache>
                      <c:formatCode>General</c:formatCode>
                      <c:ptCount val="8"/>
                      <c:pt idx="0">
                        <c:v>0.77992297023747503</c:v>
                      </c:pt>
                      <c:pt idx="1">
                        <c:v>0.76602766062373395</c:v>
                      </c:pt>
                      <c:pt idx="2">
                        <c:v>0.80563176376970802</c:v>
                      </c:pt>
                      <c:pt idx="3">
                        <c:v>0.82524806283715202</c:v>
                      </c:pt>
                      <c:pt idx="4">
                        <c:v>0.82658528916767804</c:v>
                      </c:pt>
                      <c:pt idx="5">
                        <c:v>0.87524228604424903</c:v>
                      </c:pt>
                      <c:pt idx="6">
                        <c:v>0.88689050606842601</c:v>
                      </c:pt>
                      <c:pt idx="7">
                        <c:v>0.903108262970854</c:v>
                      </c:pt>
                    </c:numCache>
                  </c:numRef>
                </c:val>
                <c:smooth val="0"/>
                <c:extLst xmlns:c15="http://schemas.microsoft.com/office/drawing/2012/chart">
                  <c:ext xmlns:c16="http://schemas.microsoft.com/office/drawing/2014/chart" uri="{C3380CC4-5D6E-409C-BE32-E72D297353CC}">
                    <c16:uniqueId val="{0000000B-CBA9-4226-AF36-8E2FB4B8A72C}"/>
                  </c:ext>
                </c:extLst>
              </c15:ser>
            </c15:filteredLineSeries>
            <c15:filteredLineSeries>
              <c15:ser>
                <c:idx val="15"/>
                <c:order val="15"/>
                <c:tx>
                  <c:v>Rd radial P (Mu*-based)</c:v>
                </c:tx>
                <c:spPr>
                  <a:ln w="22225" cap="rnd">
                    <a:solidFill>
                      <a:srgbClr val="7030A0"/>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Correlations!$AC$69:$AC$76</c15:sqref>
                        </c15:formulaRef>
                      </c:ext>
                    </c:extLst>
                    <c:numCache>
                      <c:formatCode>General</c:formatCode>
                      <c:ptCount val="8"/>
                      <c:pt idx="0">
                        <c:v>0.89252539444019396</c:v>
                      </c:pt>
                      <c:pt idx="1">
                        <c:v>0.88337273164002805</c:v>
                      </c:pt>
                      <c:pt idx="2">
                        <c:v>0.8981356081438</c:v>
                      </c:pt>
                      <c:pt idx="3">
                        <c:v>0.89817713079573402</c:v>
                      </c:pt>
                      <c:pt idx="4">
                        <c:v>0.89601381979925498</c:v>
                      </c:pt>
                      <c:pt idx="5">
                        <c:v>0.89883648570207897</c:v>
                      </c:pt>
                      <c:pt idx="6">
                        <c:v>0.91255904215283101</c:v>
                      </c:pt>
                      <c:pt idx="7">
                        <c:v>0.91832179133296798</c:v>
                      </c:pt>
                    </c:numCache>
                  </c:numRef>
                </c:val>
                <c:smooth val="0"/>
                <c:extLst xmlns:c15="http://schemas.microsoft.com/office/drawing/2012/chart">
                  <c:ext xmlns:c16="http://schemas.microsoft.com/office/drawing/2014/chart" uri="{C3380CC4-5D6E-409C-BE32-E72D297353CC}">
                    <c16:uniqueId val="{0000000D-CBA9-4226-AF36-8E2FB4B8A72C}"/>
                  </c:ext>
                </c:extLst>
              </c15:ser>
            </c15:filteredLineSeries>
            <c15:filteredLineSeries>
              <c15:ser>
                <c:idx val="19"/>
                <c:order val="19"/>
                <c:tx>
                  <c:v>Sobol rad base P (Mu*-based)</c:v>
                </c:tx>
                <c:spPr>
                  <a:ln w="22225" cap="rnd">
                    <a:solidFill>
                      <a:srgbClr val="C00000"/>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Correlations!$AA$69:$AA$76</c15:sqref>
                        </c15:formulaRef>
                      </c:ext>
                    </c:extLst>
                    <c:numCache>
                      <c:formatCode>General</c:formatCode>
                      <c:ptCount val="8"/>
                      <c:pt idx="0">
                        <c:v>0.83264095209632905</c:v>
                      </c:pt>
                      <c:pt idx="1">
                        <c:v>0.86512165116332496</c:v>
                      </c:pt>
                      <c:pt idx="2">
                        <c:v>0.85198552285159102</c:v>
                      </c:pt>
                      <c:pt idx="3">
                        <c:v>0.87202405943223305</c:v>
                      </c:pt>
                      <c:pt idx="4">
                        <c:v>0.86824221278338898</c:v>
                      </c:pt>
                      <c:pt idx="5">
                        <c:v>0.86990639757553001</c:v>
                      </c:pt>
                      <c:pt idx="6">
                        <c:v>0.89614751979158902</c:v>
                      </c:pt>
                      <c:pt idx="7">
                        <c:v>0.89168449967277996</c:v>
                      </c:pt>
                    </c:numCache>
                  </c:numRef>
                </c:val>
                <c:smooth val="0"/>
                <c:extLst xmlns:c15="http://schemas.microsoft.com/office/drawing/2012/chart">
                  <c:ext xmlns:c16="http://schemas.microsoft.com/office/drawing/2014/chart" uri="{C3380CC4-5D6E-409C-BE32-E72D297353CC}">
                    <c16:uniqueId val="{0000000F-CBA9-4226-AF36-8E2FB4B8A72C}"/>
                  </c:ext>
                </c:extLst>
              </c15:ser>
            </c15:filteredLineSeries>
          </c:ext>
        </c:extLst>
      </c:lineChart>
      <c:catAx>
        <c:axId val="692474176"/>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number</a:t>
                </a:r>
                <a:r>
                  <a:rPr lang="en-GB" sz="1400" baseline="0"/>
                  <a:t> of trajectories</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876510224"/>
        <c:crosses val="autoZero"/>
        <c:auto val="1"/>
        <c:lblAlgn val="ctr"/>
        <c:lblOffset val="100"/>
        <c:noMultiLvlLbl val="0"/>
      </c:catAx>
      <c:valAx>
        <c:axId val="876510224"/>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Kendall correlation </a:t>
                </a:r>
                <a:r>
                  <a:rPr lang="en-GB" sz="1400" baseline="0"/>
                  <a:t>(solid)</a:t>
                </a: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692474176"/>
        <c:crosses val="autoZero"/>
        <c:crossBetween val="between"/>
      </c:valAx>
      <c:valAx>
        <c:axId val="1252407727"/>
        <c:scaling>
          <c:orientation val="minMax"/>
          <c:max val="1"/>
        </c:scaling>
        <c:delete val="0"/>
        <c:axPos val="r"/>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Pearson</a:t>
                </a:r>
                <a:r>
                  <a:rPr lang="en-GB" sz="1400" baseline="0"/>
                  <a:t> correlation (dotted)</a:t>
                </a:r>
                <a:endParaRPr lang="en-GB" sz="1400"/>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52408975"/>
        <c:crosses val="max"/>
        <c:crossBetween val="between"/>
      </c:valAx>
      <c:catAx>
        <c:axId val="1252408975"/>
        <c:scaling>
          <c:orientation val="minMax"/>
        </c:scaling>
        <c:delete val="1"/>
        <c:axPos val="b"/>
        <c:numFmt formatCode="General" sourceLinked="1"/>
        <c:majorTickMark val="out"/>
        <c:minorTickMark val="none"/>
        <c:tickLblPos val="nextTo"/>
        <c:crossAx val="1252407727"/>
        <c:crosses val="autoZero"/>
        <c:auto val="1"/>
        <c:lblAlgn val="ctr"/>
        <c:lblOffset val="100"/>
        <c:noMultiLvlLbl val="0"/>
      </c:catAx>
      <c:spPr>
        <a:noFill/>
        <a:ln>
          <a:noFill/>
        </a:ln>
        <a:effectLst/>
      </c:spPr>
    </c:plotArea>
    <c:legend>
      <c:legendPos val="b"/>
      <c:layout>
        <c:manualLayout>
          <c:xMode val="edge"/>
          <c:yMode val="edge"/>
          <c:x val="2.966166813346513E-2"/>
          <c:y val="0.69494999999999996"/>
          <c:w val="0.94067666373306968"/>
          <c:h val="0.29259901960784312"/>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78005542603264"/>
          <c:y val="4.6437745098039218E-2"/>
          <c:w val="0.76439889147934725"/>
          <c:h val="0.54294787581699344"/>
        </c:manualLayout>
      </c:layout>
      <c:lineChart>
        <c:grouping val="standard"/>
        <c:varyColors val="0"/>
        <c:ser>
          <c:idx val="2"/>
          <c:order val="2"/>
          <c:tx>
            <c:v>Sobol radial K (Mu*-based)</c:v>
          </c:tx>
          <c:spPr>
            <a:ln w="22225" cap="rnd">
              <a:solidFill>
                <a:schemeClr val="accent4"/>
              </a:solidFill>
              <a:round/>
            </a:ln>
            <a:effectLst/>
          </c:spPr>
          <c:marker>
            <c:symbol val="none"/>
          </c:marker>
          <c:val>
            <c:numRef>
              <c:f>Correlations!$V$69:$V$76</c:f>
              <c:numCache>
                <c:formatCode>General</c:formatCode>
                <c:ptCount val="8"/>
                <c:pt idx="0">
                  <c:v>0.63030204081632601</c:v>
                </c:pt>
                <c:pt idx="1">
                  <c:v>0.65864489795918302</c:v>
                </c:pt>
                <c:pt idx="2">
                  <c:v>0.68558367346938798</c:v>
                </c:pt>
                <c:pt idx="3">
                  <c:v>0.68094693877551005</c:v>
                </c:pt>
                <c:pt idx="4">
                  <c:v>0.70543673469387702</c:v>
                </c:pt>
                <c:pt idx="5">
                  <c:v>0.716995918367347</c:v>
                </c:pt>
                <c:pt idx="6">
                  <c:v>0.72914285714285598</c:v>
                </c:pt>
                <c:pt idx="7">
                  <c:v>0.74413061224489796</c:v>
                </c:pt>
              </c:numCache>
            </c:numRef>
          </c:val>
          <c:smooth val="0"/>
          <c:extLst>
            <c:ext xmlns:c16="http://schemas.microsoft.com/office/drawing/2014/chart" uri="{C3380CC4-5D6E-409C-BE32-E72D297353CC}">
              <c16:uniqueId val="{00000001-FD44-4B01-ADB7-1A8E2D2409D2}"/>
            </c:ext>
          </c:extLst>
        </c:ser>
        <c:ser>
          <c:idx val="10"/>
          <c:order val="10"/>
          <c:tx>
            <c:v>Sobol winding K (Mu*-based)</c:v>
          </c:tx>
          <c:spPr>
            <a:ln w="22225" cap="rnd">
              <a:solidFill>
                <a:srgbClr val="00B050"/>
              </a:solidFill>
              <a:round/>
            </a:ln>
            <a:effectLst/>
          </c:spPr>
          <c:marker>
            <c:symbol val="none"/>
          </c:marker>
          <c:val>
            <c:numRef>
              <c:f>Correlations!$X$69:$X$76</c:f>
              <c:numCache>
                <c:formatCode>General</c:formatCode>
                <c:ptCount val="8"/>
                <c:pt idx="0">
                  <c:v>0.61263673469387703</c:v>
                </c:pt>
                <c:pt idx="1">
                  <c:v>0.64081632653061205</c:v>
                </c:pt>
                <c:pt idx="2">
                  <c:v>0.66550204081632602</c:v>
                </c:pt>
                <c:pt idx="3">
                  <c:v>0.68862040816326497</c:v>
                </c:pt>
                <c:pt idx="4">
                  <c:v>0.68235102040816298</c:v>
                </c:pt>
                <c:pt idx="5">
                  <c:v>0.71826938775510096</c:v>
                </c:pt>
                <c:pt idx="6">
                  <c:v>0.72421224489795899</c:v>
                </c:pt>
                <c:pt idx="7">
                  <c:v>0.74308571428571402</c:v>
                </c:pt>
              </c:numCache>
            </c:numRef>
          </c:val>
          <c:smooth val="0"/>
          <c:extLst>
            <c:ext xmlns:c16="http://schemas.microsoft.com/office/drawing/2014/chart" uri="{C3380CC4-5D6E-409C-BE32-E72D297353CC}">
              <c16:uniqueId val="{00000003-FD44-4B01-ADB7-1A8E2D2409D2}"/>
            </c:ext>
          </c:extLst>
        </c:ser>
        <c:ser>
          <c:idx val="14"/>
          <c:order val="14"/>
          <c:tx>
            <c:v>Rd radial K (Mu*-based)</c:v>
          </c:tx>
          <c:spPr>
            <a:ln w="22225" cap="rnd">
              <a:solidFill>
                <a:srgbClr val="7030A0"/>
              </a:solidFill>
              <a:round/>
            </a:ln>
            <a:effectLst/>
          </c:spPr>
          <c:marker>
            <c:symbol val="none"/>
          </c:marker>
          <c:val>
            <c:numRef>
              <c:f>Correlations!$AB$69:$AB$76</c:f>
              <c:numCache>
                <c:formatCode>General</c:formatCode>
                <c:ptCount val="8"/>
                <c:pt idx="0">
                  <c:v>0.71657142857142797</c:v>
                </c:pt>
                <c:pt idx="1">
                  <c:v>0.71115102040816203</c:v>
                </c:pt>
                <c:pt idx="2">
                  <c:v>0.72911020408163196</c:v>
                </c:pt>
                <c:pt idx="3">
                  <c:v>0.73926530612244801</c:v>
                </c:pt>
                <c:pt idx="4">
                  <c:v>0.73622857142857101</c:v>
                </c:pt>
                <c:pt idx="5">
                  <c:v>0.74138775510204102</c:v>
                </c:pt>
                <c:pt idx="6">
                  <c:v>0.74504489795918405</c:v>
                </c:pt>
                <c:pt idx="7">
                  <c:v>0.75245714285714205</c:v>
                </c:pt>
              </c:numCache>
            </c:numRef>
          </c:val>
          <c:smooth val="0"/>
          <c:extLst>
            <c:ext xmlns:c16="http://schemas.microsoft.com/office/drawing/2014/chart" uri="{C3380CC4-5D6E-409C-BE32-E72D297353CC}">
              <c16:uniqueId val="{00000005-FD44-4B01-ADB7-1A8E2D2409D2}"/>
            </c:ext>
          </c:extLst>
        </c:ser>
        <c:ser>
          <c:idx val="18"/>
          <c:order val="18"/>
          <c:tx>
            <c:v>Sobol rad base K (Mu*-based)</c:v>
          </c:tx>
          <c:spPr>
            <a:ln w="22225" cap="rnd">
              <a:solidFill>
                <a:srgbClr val="C00000"/>
              </a:solidFill>
              <a:round/>
            </a:ln>
            <a:effectLst/>
          </c:spPr>
          <c:marker>
            <c:symbol val="none"/>
          </c:marker>
          <c:val>
            <c:numRef>
              <c:f>Correlations!$Z$69:$Z$76</c:f>
              <c:numCache>
                <c:formatCode>General</c:formatCode>
                <c:ptCount val="8"/>
                <c:pt idx="0">
                  <c:v>0.63059591836734696</c:v>
                </c:pt>
                <c:pt idx="1">
                  <c:v>0.69590204081632601</c:v>
                </c:pt>
                <c:pt idx="2">
                  <c:v>0.68065306122448899</c:v>
                </c:pt>
                <c:pt idx="3">
                  <c:v>0.70057142857142796</c:v>
                </c:pt>
                <c:pt idx="4">
                  <c:v>0.70354285714285703</c:v>
                </c:pt>
                <c:pt idx="5">
                  <c:v>0.70782040816326497</c:v>
                </c:pt>
                <c:pt idx="6">
                  <c:v>0.72173061224489699</c:v>
                </c:pt>
                <c:pt idx="7">
                  <c:v>0.72225306122448896</c:v>
                </c:pt>
              </c:numCache>
            </c:numRef>
          </c:val>
          <c:smooth val="0"/>
          <c:extLst>
            <c:ext xmlns:c16="http://schemas.microsoft.com/office/drawing/2014/chart" uri="{C3380CC4-5D6E-409C-BE32-E72D297353CC}">
              <c16:uniqueId val="{00000007-FD44-4B01-ADB7-1A8E2D2409D2}"/>
            </c:ext>
          </c:extLst>
        </c:ser>
        <c:dLbls>
          <c:showLegendKey val="0"/>
          <c:showVal val="0"/>
          <c:showCatName val="0"/>
          <c:showSerName val="0"/>
          <c:showPercent val="0"/>
          <c:showBubbleSize val="0"/>
        </c:dLbls>
        <c:marker val="1"/>
        <c:smooth val="0"/>
        <c:axId val="692474176"/>
        <c:axId val="876510224"/>
        <c:extLst>
          <c:ext xmlns:c15="http://schemas.microsoft.com/office/drawing/2012/chart" uri="{02D57815-91ED-43cb-92C2-25804820EDAC}">
            <c15:filteredLineSeries>
              <c15:ser>
                <c:idx val="0"/>
                <c:order val="0"/>
                <c:tx>
                  <c:v>Sobol radial K (Xi-based)</c:v>
                </c:tx>
                <c:spPr>
                  <a:ln w="22225" cap="rnd">
                    <a:solidFill>
                      <a:schemeClr val="accent2"/>
                    </a:solidFill>
                    <a:round/>
                  </a:ln>
                  <a:effectLst/>
                </c:spPr>
                <c:marker>
                  <c:symbol val="none"/>
                </c:marker>
                <c:cat>
                  <c:numRef>
                    <c:extLst>
                      <c:ext uri="{02D57815-91ED-43cb-92C2-25804820EDAC}">
                        <c15:formulaRef>
                          <c15:sqref>Correlations!$U$17:$U$24</c15:sqref>
                        </c15:formulaRef>
                      </c:ext>
                    </c:extLst>
                    <c:numCache>
                      <c:formatCode>General</c:formatCode>
                      <c:ptCount val="8"/>
                      <c:pt idx="0">
                        <c:v>2</c:v>
                      </c:pt>
                      <c:pt idx="1">
                        <c:v>4</c:v>
                      </c:pt>
                      <c:pt idx="2">
                        <c:v>6</c:v>
                      </c:pt>
                      <c:pt idx="3">
                        <c:v>10</c:v>
                      </c:pt>
                      <c:pt idx="4">
                        <c:v>15</c:v>
                      </c:pt>
                      <c:pt idx="5">
                        <c:v>25</c:v>
                      </c:pt>
                      <c:pt idx="6">
                        <c:v>40</c:v>
                      </c:pt>
                      <c:pt idx="7">
                        <c:v>100</c:v>
                      </c:pt>
                    </c:numCache>
                  </c:numRef>
                </c:cat>
                <c:val>
                  <c:numRef>
                    <c:extLst>
                      <c:ext uri="{02D57815-91ED-43cb-92C2-25804820EDAC}">
                        <c15:formulaRef>
                          <c15:sqref>Correlations!$V$58:$V$65</c15:sqref>
                        </c15:formulaRef>
                      </c:ext>
                    </c:extLst>
                    <c:numCache>
                      <c:formatCode>General</c:formatCode>
                      <c:ptCount val="8"/>
                      <c:pt idx="0">
                        <c:v>0.63030204081632601</c:v>
                      </c:pt>
                      <c:pt idx="1">
                        <c:v>0.64630204081632603</c:v>
                      </c:pt>
                      <c:pt idx="2">
                        <c:v>0.66857142857142804</c:v>
                      </c:pt>
                      <c:pt idx="3">
                        <c:v>0.67866122448979505</c:v>
                      </c:pt>
                      <c:pt idx="4">
                        <c:v>0.69995102040816304</c:v>
                      </c:pt>
                      <c:pt idx="5">
                        <c:v>0.72065306122448902</c:v>
                      </c:pt>
                      <c:pt idx="6">
                        <c:v>0.74409795918367305</c:v>
                      </c:pt>
                      <c:pt idx="7">
                        <c:v>0.76287346938775502</c:v>
                      </c:pt>
                    </c:numCache>
                  </c:numRef>
                </c:val>
                <c:smooth val="0"/>
                <c:extLst>
                  <c:ext xmlns:c16="http://schemas.microsoft.com/office/drawing/2014/chart" uri="{C3380CC4-5D6E-409C-BE32-E72D297353CC}">
                    <c16:uniqueId val="{00000000-FD44-4B01-ADB7-1A8E2D2409D2}"/>
                  </c:ext>
                </c:extLst>
              </c15:ser>
            </c15:filteredLineSeries>
            <c15:filteredLineSeries>
              <c15:ser>
                <c:idx val="4"/>
                <c:order val="4"/>
                <c:tx>
                  <c:v>OT Khare K (Xi-based)</c:v>
                </c:tx>
                <c:spPr>
                  <a:ln w="28575" cap="rnd">
                    <a:solidFill>
                      <a:schemeClr val="accent5"/>
                    </a:solidFill>
                    <a:round/>
                  </a:ln>
                  <a:effectLst/>
                </c:spPr>
                <c:marker>
                  <c:symbol val="none"/>
                </c:marker>
                <c:val>
                  <c:numRef>
                    <c:extLst xmlns:c15="http://schemas.microsoft.com/office/drawing/2012/chart">
                      <c:ext xmlns:c15="http://schemas.microsoft.com/office/drawing/2012/chart" uri="{02D57815-91ED-43cb-92C2-25804820EDAC}">
                        <c15:formulaRef>
                          <c15:sqref>Correlations!$AD$58:$AD$65</c15:sqref>
                        </c15:formulaRef>
                      </c:ext>
                    </c:extLst>
                    <c:numCache>
                      <c:formatCode>General</c:formatCode>
                      <c:ptCount val="8"/>
                      <c:pt idx="0">
                        <c:v>0</c:v>
                      </c:pt>
                    </c:numCache>
                  </c:numRef>
                </c:val>
                <c:smooth val="0"/>
                <c:extLst xmlns:c15="http://schemas.microsoft.com/office/drawing/2012/chart">
                  <c:ext xmlns:c16="http://schemas.microsoft.com/office/drawing/2014/chart" uri="{C3380CC4-5D6E-409C-BE32-E72D297353CC}">
                    <c16:uniqueId val="{00000010-FD44-4B01-ADB7-1A8E2D2409D2}"/>
                  </c:ext>
                </c:extLst>
              </c15:ser>
            </c15:filteredLineSeries>
            <c15:filteredLineSeries>
              <c15:ser>
                <c:idx val="6"/>
                <c:order val="6"/>
                <c:tx>
                  <c:v>OT Khare K (Mu*-based)</c:v>
                </c:tx>
                <c:spPr>
                  <a:ln w="28575" cap="rnd">
                    <a:solidFill>
                      <a:schemeClr val="accent1">
                        <a:lumMod val="60000"/>
                      </a:schemeClr>
                    </a:solidFill>
                    <a:round/>
                  </a:ln>
                  <a:effectLst/>
                </c:spPr>
                <c:marker>
                  <c:symbol val="none"/>
                </c:marker>
                <c:val>
                  <c:numRef>
                    <c:extLst xmlns:c15="http://schemas.microsoft.com/office/drawing/2012/chart">
                      <c:ext xmlns:c15="http://schemas.microsoft.com/office/drawing/2012/chart" uri="{02D57815-91ED-43cb-92C2-25804820EDAC}">
                        <c15:formulaRef>
                          <c15:sqref>Correlations!$AD$69:$AD$76</c15:sqref>
                        </c15:formulaRef>
                      </c:ext>
                    </c:extLst>
                    <c:numCache>
                      <c:formatCode>General</c:formatCode>
                      <c:ptCount val="8"/>
                      <c:pt idx="0">
                        <c:v>0</c:v>
                      </c:pt>
                    </c:numCache>
                  </c:numRef>
                </c:val>
                <c:smooth val="0"/>
                <c:extLst xmlns:c15="http://schemas.microsoft.com/office/drawing/2012/chart">
                  <c:ext xmlns:c16="http://schemas.microsoft.com/office/drawing/2014/chart" uri="{C3380CC4-5D6E-409C-BE32-E72D297353CC}">
                    <c16:uniqueId val="{00000012-FD44-4B01-ADB7-1A8E2D2409D2}"/>
                  </c:ext>
                </c:extLst>
              </c15:ser>
            </c15:filteredLineSeries>
            <c15:filteredLineSeries>
              <c15:ser>
                <c:idx val="8"/>
                <c:order val="8"/>
                <c:tx>
                  <c:v>Sobol winding K (Xi-based)</c:v>
                </c:tx>
                <c:spPr>
                  <a:ln w="22225" cap="rnd">
                    <a:solidFill>
                      <a:srgbClr val="92D050"/>
                    </a:solidFill>
                    <a:round/>
                  </a:ln>
                  <a:effectLst/>
                </c:spPr>
                <c:marker>
                  <c:symbol val="none"/>
                </c:marker>
                <c:val>
                  <c:numRef>
                    <c:extLst xmlns:c15="http://schemas.microsoft.com/office/drawing/2012/chart">
                      <c:ext xmlns:c15="http://schemas.microsoft.com/office/drawing/2012/chart" uri="{02D57815-91ED-43cb-92C2-25804820EDAC}">
                        <c15:formulaRef>
                          <c15:sqref>Correlations!$X$58:$X$65</c15:sqref>
                        </c15:formulaRef>
                      </c:ext>
                    </c:extLst>
                    <c:numCache>
                      <c:formatCode>General</c:formatCode>
                      <c:ptCount val="8"/>
                      <c:pt idx="0">
                        <c:v>0.61263673469387703</c:v>
                      </c:pt>
                      <c:pt idx="1">
                        <c:v>0.63794285714285703</c:v>
                      </c:pt>
                      <c:pt idx="2">
                        <c:v>0.65048163265306103</c:v>
                      </c:pt>
                      <c:pt idx="3">
                        <c:v>0.68391836734693801</c:v>
                      </c:pt>
                      <c:pt idx="4">
                        <c:v>0.69492244897959099</c:v>
                      </c:pt>
                      <c:pt idx="5">
                        <c:v>0.72333061224489803</c:v>
                      </c:pt>
                      <c:pt idx="6">
                        <c:v>0.74390204081632605</c:v>
                      </c:pt>
                      <c:pt idx="7">
                        <c:v>0.76062040816326504</c:v>
                      </c:pt>
                    </c:numCache>
                  </c:numRef>
                </c:val>
                <c:smooth val="0"/>
                <c:extLst xmlns:c15="http://schemas.microsoft.com/office/drawing/2012/chart">
                  <c:ext xmlns:c16="http://schemas.microsoft.com/office/drawing/2014/chart" uri="{C3380CC4-5D6E-409C-BE32-E72D297353CC}">
                    <c16:uniqueId val="{00000002-FD44-4B01-ADB7-1A8E2D2409D2}"/>
                  </c:ext>
                </c:extLst>
              </c15:ser>
            </c15:filteredLineSeries>
            <c15:filteredLineSeries>
              <c15:ser>
                <c:idx val="12"/>
                <c:order val="12"/>
                <c:tx>
                  <c:v>Rd radial K (Xi-based)</c:v>
                </c:tx>
                <c:spPr>
                  <a:ln w="22225" cap="rnd">
                    <a:solidFill>
                      <a:srgbClr val="BC14A8"/>
                    </a:solidFill>
                    <a:round/>
                  </a:ln>
                  <a:effectLst/>
                </c:spPr>
                <c:marker>
                  <c:symbol val="none"/>
                </c:marker>
                <c:val>
                  <c:numRef>
                    <c:extLst xmlns:c15="http://schemas.microsoft.com/office/drawing/2012/chart">
                      <c:ext xmlns:c15="http://schemas.microsoft.com/office/drawing/2012/chart" uri="{02D57815-91ED-43cb-92C2-25804820EDAC}">
                        <c15:formulaRef>
                          <c15:sqref>Correlations!$AB$58:$AB$65</c15:sqref>
                        </c15:formulaRef>
                      </c:ext>
                    </c:extLst>
                    <c:numCache>
                      <c:formatCode>General</c:formatCode>
                      <c:ptCount val="8"/>
                      <c:pt idx="0">
                        <c:v>0.71657142857142797</c:v>
                      </c:pt>
                      <c:pt idx="1">
                        <c:v>0.71010612244897897</c:v>
                      </c:pt>
                      <c:pt idx="2">
                        <c:v>0.72133877551020398</c:v>
                      </c:pt>
                      <c:pt idx="3">
                        <c:v>0.73740408163265303</c:v>
                      </c:pt>
                      <c:pt idx="4">
                        <c:v>0.73289795918367295</c:v>
                      </c:pt>
                      <c:pt idx="5">
                        <c:v>0.74537142857142802</c:v>
                      </c:pt>
                      <c:pt idx="6">
                        <c:v>0.75794285714285703</c:v>
                      </c:pt>
                      <c:pt idx="7">
                        <c:v>0.76404897959183604</c:v>
                      </c:pt>
                    </c:numCache>
                  </c:numRef>
                </c:val>
                <c:smooth val="0"/>
                <c:extLst xmlns:c15="http://schemas.microsoft.com/office/drawing/2012/chart">
                  <c:ext xmlns:c16="http://schemas.microsoft.com/office/drawing/2014/chart" uri="{C3380CC4-5D6E-409C-BE32-E72D297353CC}">
                    <c16:uniqueId val="{00000004-FD44-4B01-ADB7-1A8E2D2409D2}"/>
                  </c:ext>
                </c:extLst>
              </c15:ser>
            </c15:filteredLineSeries>
            <c15:filteredLineSeries>
              <c15:ser>
                <c:idx val="16"/>
                <c:order val="16"/>
                <c:tx>
                  <c:v>Sobol rad base K (Xi-based)</c:v>
                </c:tx>
                <c:spPr>
                  <a:ln w="22225" cap="rnd">
                    <a:solidFill>
                      <a:srgbClr val="FF0000"/>
                    </a:solidFill>
                    <a:round/>
                  </a:ln>
                  <a:effectLst/>
                </c:spPr>
                <c:marker>
                  <c:symbol val="none"/>
                </c:marker>
                <c:val>
                  <c:numRef>
                    <c:extLst xmlns:c15="http://schemas.microsoft.com/office/drawing/2012/chart">
                      <c:ext xmlns:c15="http://schemas.microsoft.com/office/drawing/2012/chart" uri="{02D57815-91ED-43cb-92C2-25804820EDAC}">
                        <c15:formulaRef>
                          <c15:sqref>Correlations!$Z$58:$Z$65</c15:sqref>
                        </c15:formulaRef>
                      </c:ext>
                    </c:extLst>
                    <c:numCache>
                      <c:formatCode>General</c:formatCode>
                      <c:ptCount val="8"/>
                      <c:pt idx="0">
                        <c:v>0.63059591836734696</c:v>
                      </c:pt>
                      <c:pt idx="1">
                        <c:v>0.668506122448979</c:v>
                      </c:pt>
                      <c:pt idx="2">
                        <c:v>0.65844897959183601</c:v>
                      </c:pt>
                      <c:pt idx="3">
                        <c:v>0.67657142857142805</c:v>
                      </c:pt>
                      <c:pt idx="4">
                        <c:v>0.67797551020408098</c:v>
                      </c:pt>
                      <c:pt idx="5">
                        <c:v>0.67921632653061204</c:v>
                      </c:pt>
                      <c:pt idx="6">
                        <c:v>0.70236734693877501</c:v>
                      </c:pt>
                      <c:pt idx="7">
                        <c:v>0.69276734693877495</c:v>
                      </c:pt>
                    </c:numCache>
                  </c:numRef>
                </c:val>
                <c:smooth val="0"/>
                <c:extLst xmlns:c15="http://schemas.microsoft.com/office/drawing/2012/chart">
                  <c:ext xmlns:c16="http://schemas.microsoft.com/office/drawing/2014/chart" uri="{C3380CC4-5D6E-409C-BE32-E72D297353CC}">
                    <c16:uniqueId val="{00000006-FD44-4B01-ADB7-1A8E2D2409D2}"/>
                  </c:ext>
                </c:extLst>
              </c15:ser>
            </c15:filteredLineSeries>
          </c:ext>
        </c:extLst>
      </c:lineChart>
      <c:lineChart>
        <c:grouping val="standard"/>
        <c:varyColors val="0"/>
        <c:ser>
          <c:idx val="3"/>
          <c:order val="3"/>
          <c:tx>
            <c:v>Sobol radial P (Mu*-based)</c:v>
          </c:tx>
          <c:spPr>
            <a:ln w="22225" cap="rnd">
              <a:solidFill>
                <a:schemeClr val="accent4"/>
              </a:solidFill>
              <a:prstDash val="dash"/>
              <a:round/>
            </a:ln>
            <a:effectLst/>
          </c:spPr>
          <c:marker>
            <c:symbol val="none"/>
          </c:marker>
          <c:val>
            <c:numRef>
              <c:f>Correlations!$W$69:$W$76</c:f>
              <c:numCache>
                <c:formatCode>General</c:formatCode>
                <c:ptCount val="8"/>
                <c:pt idx="0">
                  <c:v>0.82154002370036805</c:v>
                </c:pt>
                <c:pt idx="1">
                  <c:v>0.815213768414767</c:v>
                </c:pt>
                <c:pt idx="2">
                  <c:v>0.85369518846757897</c:v>
                </c:pt>
                <c:pt idx="3">
                  <c:v>0.84606937113943104</c:v>
                </c:pt>
                <c:pt idx="4">
                  <c:v>0.86350456915658502</c:v>
                </c:pt>
                <c:pt idx="5">
                  <c:v>0.87939183077190097</c:v>
                </c:pt>
                <c:pt idx="6">
                  <c:v>0.89098024742442405</c:v>
                </c:pt>
                <c:pt idx="7">
                  <c:v>0.91556993910385898</c:v>
                </c:pt>
              </c:numCache>
            </c:numRef>
          </c:val>
          <c:smooth val="0"/>
          <c:extLst>
            <c:ext xmlns:c16="http://schemas.microsoft.com/office/drawing/2014/chart" uri="{C3380CC4-5D6E-409C-BE32-E72D297353CC}">
              <c16:uniqueId val="{00000009-FD44-4B01-ADB7-1A8E2D2409D2}"/>
            </c:ext>
          </c:extLst>
        </c:ser>
        <c:ser>
          <c:idx val="11"/>
          <c:order val="11"/>
          <c:tx>
            <c:v>Sobol winding P (Mu*-based)</c:v>
          </c:tx>
          <c:spPr>
            <a:ln w="22225" cap="rnd">
              <a:solidFill>
                <a:srgbClr val="00B050"/>
              </a:solidFill>
              <a:prstDash val="dash"/>
              <a:round/>
            </a:ln>
            <a:effectLst/>
          </c:spPr>
          <c:marker>
            <c:symbol val="none"/>
          </c:marker>
          <c:val>
            <c:numRef>
              <c:f>Correlations!$Y$69:$Y$76</c:f>
              <c:numCache>
                <c:formatCode>General</c:formatCode>
                <c:ptCount val="8"/>
                <c:pt idx="0">
                  <c:v>0.77992297023747503</c:v>
                </c:pt>
                <c:pt idx="1">
                  <c:v>0.76602766062373395</c:v>
                </c:pt>
                <c:pt idx="2">
                  <c:v>0.80563176376970802</c:v>
                </c:pt>
                <c:pt idx="3">
                  <c:v>0.82524806283715202</c:v>
                </c:pt>
                <c:pt idx="4">
                  <c:v>0.82658528916767804</c:v>
                </c:pt>
                <c:pt idx="5">
                  <c:v>0.87524228604424903</c:v>
                </c:pt>
                <c:pt idx="6">
                  <c:v>0.88689050606842601</c:v>
                </c:pt>
                <c:pt idx="7">
                  <c:v>0.903108262970854</c:v>
                </c:pt>
              </c:numCache>
            </c:numRef>
          </c:val>
          <c:smooth val="0"/>
          <c:extLst>
            <c:ext xmlns:c16="http://schemas.microsoft.com/office/drawing/2014/chart" uri="{C3380CC4-5D6E-409C-BE32-E72D297353CC}">
              <c16:uniqueId val="{0000000B-FD44-4B01-ADB7-1A8E2D2409D2}"/>
            </c:ext>
          </c:extLst>
        </c:ser>
        <c:ser>
          <c:idx val="15"/>
          <c:order val="15"/>
          <c:tx>
            <c:v>Rd radial P (Mu*-based)</c:v>
          </c:tx>
          <c:spPr>
            <a:ln w="22225" cap="rnd">
              <a:solidFill>
                <a:srgbClr val="7030A0"/>
              </a:solidFill>
              <a:prstDash val="dash"/>
              <a:round/>
            </a:ln>
            <a:effectLst/>
          </c:spPr>
          <c:marker>
            <c:symbol val="none"/>
          </c:marker>
          <c:val>
            <c:numRef>
              <c:f>Correlations!$AC$69:$AC$76</c:f>
              <c:numCache>
                <c:formatCode>General</c:formatCode>
                <c:ptCount val="8"/>
                <c:pt idx="0">
                  <c:v>0.89252539444019396</c:v>
                </c:pt>
                <c:pt idx="1">
                  <c:v>0.88337273164002805</c:v>
                </c:pt>
                <c:pt idx="2">
                  <c:v>0.8981356081438</c:v>
                </c:pt>
                <c:pt idx="3">
                  <c:v>0.89817713079573402</c:v>
                </c:pt>
                <c:pt idx="4">
                  <c:v>0.89601381979925498</c:v>
                </c:pt>
                <c:pt idx="5">
                  <c:v>0.89883648570207897</c:v>
                </c:pt>
                <c:pt idx="6">
                  <c:v>0.91255904215283101</c:v>
                </c:pt>
                <c:pt idx="7">
                  <c:v>0.91832179133296798</c:v>
                </c:pt>
              </c:numCache>
            </c:numRef>
          </c:val>
          <c:smooth val="0"/>
          <c:extLst>
            <c:ext xmlns:c16="http://schemas.microsoft.com/office/drawing/2014/chart" uri="{C3380CC4-5D6E-409C-BE32-E72D297353CC}">
              <c16:uniqueId val="{0000000D-FD44-4B01-ADB7-1A8E2D2409D2}"/>
            </c:ext>
          </c:extLst>
        </c:ser>
        <c:ser>
          <c:idx val="19"/>
          <c:order val="19"/>
          <c:tx>
            <c:v>Sobol rad base P (Mu*-based)</c:v>
          </c:tx>
          <c:spPr>
            <a:ln w="22225" cap="rnd">
              <a:solidFill>
                <a:srgbClr val="C00000"/>
              </a:solidFill>
              <a:prstDash val="dash"/>
              <a:round/>
            </a:ln>
            <a:effectLst/>
          </c:spPr>
          <c:marker>
            <c:symbol val="none"/>
          </c:marker>
          <c:val>
            <c:numRef>
              <c:f>Correlations!$AA$69:$AA$76</c:f>
              <c:numCache>
                <c:formatCode>General</c:formatCode>
                <c:ptCount val="8"/>
                <c:pt idx="0">
                  <c:v>0.83264095209632905</c:v>
                </c:pt>
                <c:pt idx="1">
                  <c:v>0.86512165116332496</c:v>
                </c:pt>
                <c:pt idx="2">
                  <c:v>0.85198552285159102</c:v>
                </c:pt>
                <c:pt idx="3">
                  <c:v>0.87202405943223305</c:v>
                </c:pt>
                <c:pt idx="4">
                  <c:v>0.86824221278338898</c:v>
                </c:pt>
                <c:pt idx="5">
                  <c:v>0.86990639757553001</c:v>
                </c:pt>
                <c:pt idx="6">
                  <c:v>0.89614751979158902</c:v>
                </c:pt>
                <c:pt idx="7">
                  <c:v>0.89168449967277996</c:v>
                </c:pt>
              </c:numCache>
            </c:numRef>
          </c:val>
          <c:smooth val="0"/>
          <c:extLst>
            <c:ext xmlns:c16="http://schemas.microsoft.com/office/drawing/2014/chart" uri="{C3380CC4-5D6E-409C-BE32-E72D297353CC}">
              <c16:uniqueId val="{0000000F-FD44-4B01-ADB7-1A8E2D2409D2}"/>
            </c:ext>
          </c:extLst>
        </c:ser>
        <c:dLbls>
          <c:showLegendKey val="0"/>
          <c:showVal val="0"/>
          <c:showCatName val="0"/>
          <c:showSerName val="0"/>
          <c:showPercent val="0"/>
          <c:showBubbleSize val="0"/>
        </c:dLbls>
        <c:marker val="1"/>
        <c:smooth val="0"/>
        <c:axId val="1252408975"/>
        <c:axId val="1252407727"/>
        <c:extLst>
          <c:ext xmlns:c15="http://schemas.microsoft.com/office/drawing/2012/chart" uri="{02D57815-91ED-43cb-92C2-25804820EDAC}">
            <c15:filteredLineSeries>
              <c15:ser>
                <c:idx val="1"/>
                <c:order val="1"/>
                <c:tx>
                  <c:v>Sobol radial P (Xi-based)</c:v>
                </c:tx>
                <c:spPr>
                  <a:ln w="22225" cap="rnd">
                    <a:solidFill>
                      <a:schemeClr val="accent2"/>
                    </a:solidFill>
                    <a:prstDash val="dash"/>
                    <a:round/>
                  </a:ln>
                  <a:effectLst/>
                </c:spPr>
                <c:marker>
                  <c:symbol val="none"/>
                </c:marker>
                <c:cat>
                  <c:numRef>
                    <c:extLst>
                      <c:ext uri="{02D57815-91ED-43cb-92C2-25804820EDAC}">
                        <c15:formulaRef>
                          <c15:sqref>Correlations!$U$17:$U$24</c15:sqref>
                        </c15:formulaRef>
                      </c:ext>
                    </c:extLst>
                    <c:numCache>
                      <c:formatCode>General</c:formatCode>
                      <c:ptCount val="8"/>
                      <c:pt idx="0">
                        <c:v>2</c:v>
                      </c:pt>
                      <c:pt idx="1">
                        <c:v>4</c:v>
                      </c:pt>
                      <c:pt idx="2">
                        <c:v>6</c:v>
                      </c:pt>
                      <c:pt idx="3">
                        <c:v>10</c:v>
                      </c:pt>
                      <c:pt idx="4">
                        <c:v>15</c:v>
                      </c:pt>
                      <c:pt idx="5">
                        <c:v>25</c:v>
                      </c:pt>
                      <c:pt idx="6">
                        <c:v>40</c:v>
                      </c:pt>
                      <c:pt idx="7">
                        <c:v>100</c:v>
                      </c:pt>
                    </c:numCache>
                  </c:numRef>
                </c:cat>
                <c:val>
                  <c:numRef>
                    <c:extLst>
                      <c:ext uri="{02D57815-91ED-43cb-92C2-25804820EDAC}">
                        <c15:formulaRef>
                          <c15:sqref>Correlations!$W$58:$W$65</c15:sqref>
                        </c15:formulaRef>
                      </c:ext>
                    </c:extLst>
                    <c:numCache>
                      <c:formatCode>General</c:formatCode>
                      <c:ptCount val="8"/>
                      <c:pt idx="0">
                        <c:v>0.82154002370036805</c:v>
                      </c:pt>
                      <c:pt idx="1">
                        <c:v>0.83655161140211998</c:v>
                      </c:pt>
                      <c:pt idx="2">
                        <c:v>0.85785950365653596</c:v>
                      </c:pt>
                      <c:pt idx="3">
                        <c:v>0.86795994412066402</c:v>
                      </c:pt>
                      <c:pt idx="4">
                        <c:v>0.88237506421563305</c:v>
                      </c:pt>
                      <c:pt idx="5">
                        <c:v>0.90671533899883305</c:v>
                      </c:pt>
                      <c:pt idx="6">
                        <c:v>0.92639350419650601</c:v>
                      </c:pt>
                      <c:pt idx="7">
                        <c:v>0.94502629979420505</c:v>
                      </c:pt>
                    </c:numCache>
                  </c:numRef>
                </c:val>
                <c:smooth val="0"/>
                <c:extLst>
                  <c:ext xmlns:c16="http://schemas.microsoft.com/office/drawing/2014/chart" uri="{C3380CC4-5D6E-409C-BE32-E72D297353CC}">
                    <c16:uniqueId val="{00000008-FD44-4B01-ADB7-1A8E2D2409D2}"/>
                  </c:ext>
                </c:extLst>
              </c15:ser>
            </c15:filteredLineSeries>
            <c15:filteredLineSeries>
              <c15:ser>
                <c:idx val="5"/>
                <c:order val="5"/>
                <c:tx>
                  <c:v>OT Khare P (Xi-based)</c:v>
                </c:tx>
                <c:spPr>
                  <a:ln w="28575" cap="rnd">
                    <a:solidFill>
                      <a:schemeClr val="accent6"/>
                    </a:solidFill>
                    <a:round/>
                  </a:ln>
                  <a:effectLst/>
                </c:spPr>
                <c:marker>
                  <c:symbol val="none"/>
                </c:marker>
                <c:val>
                  <c:numRef>
                    <c:extLst xmlns:c15="http://schemas.microsoft.com/office/drawing/2012/chart">
                      <c:ext xmlns:c15="http://schemas.microsoft.com/office/drawing/2012/chart" uri="{02D57815-91ED-43cb-92C2-25804820EDAC}">
                        <c15:formulaRef>
                          <c15:sqref>Correlations!$AE$58:$AE$65</c15:sqref>
                        </c15:formulaRef>
                      </c:ext>
                    </c:extLst>
                    <c:numCache>
                      <c:formatCode>General</c:formatCode>
                      <c:ptCount val="8"/>
                      <c:pt idx="0">
                        <c:v>0</c:v>
                      </c:pt>
                    </c:numCache>
                  </c:numRef>
                </c:val>
                <c:smooth val="0"/>
                <c:extLst xmlns:c15="http://schemas.microsoft.com/office/drawing/2012/chart">
                  <c:ext xmlns:c16="http://schemas.microsoft.com/office/drawing/2014/chart" uri="{C3380CC4-5D6E-409C-BE32-E72D297353CC}">
                    <c16:uniqueId val="{00000011-FD44-4B01-ADB7-1A8E2D2409D2}"/>
                  </c:ext>
                </c:extLst>
              </c15:ser>
            </c15:filteredLineSeries>
            <c15:filteredLineSeries>
              <c15:ser>
                <c:idx val="7"/>
                <c:order val="7"/>
                <c:tx>
                  <c:v>OT Khare P (Mu*-based)</c:v>
                </c:tx>
                <c:spPr>
                  <a:ln w="28575" cap="rnd">
                    <a:solidFill>
                      <a:schemeClr val="accent2">
                        <a:lumMod val="60000"/>
                      </a:schemeClr>
                    </a:solidFill>
                    <a:round/>
                  </a:ln>
                  <a:effectLst/>
                </c:spPr>
                <c:marker>
                  <c:symbol val="none"/>
                </c:marker>
                <c:val>
                  <c:numRef>
                    <c:extLst xmlns:c15="http://schemas.microsoft.com/office/drawing/2012/chart">
                      <c:ext xmlns:c15="http://schemas.microsoft.com/office/drawing/2012/chart" uri="{02D57815-91ED-43cb-92C2-25804820EDAC}">
                        <c15:formulaRef>
                          <c15:sqref>Correlations!$AE$69:$AE$76</c15:sqref>
                        </c15:formulaRef>
                      </c:ext>
                    </c:extLst>
                    <c:numCache>
                      <c:formatCode>General</c:formatCode>
                      <c:ptCount val="8"/>
                      <c:pt idx="0">
                        <c:v>0</c:v>
                      </c:pt>
                    </c:numCache>
                  </c:numRef>
                </c:val>
                <c:smooth val="0"/>
                <c:extLst xmlns:c15="http://schemas.microsoft.com/office/drawing/2012/chart">
                  <c:ext xmlns:c16="http://schemas.microsoft.com/office/drawing/2014/chart" uri="{C3380CC4-5D6E-409C-BE32-E72D297353CC}">
                    <c16:uniqueId val="{00000013-FD44-4B01-ADB7-1A8E2D2409D2}"/>
                  </c:ext>
                </c:extLst>
              </c15:ser>
            </c15:filteredLineSeries>
            <c15:filteredLineSeries>
              <c15:ser>
                <c:idx val="9"/>
                <c:order val="9"/>
                <c:tx>
                  <c:v>Sobol winding P (Xi-based)</c:v>
                </c:tx>
                <c:spPr>
                  <a:ln w="22225" cap="rnd">
                    <a:solidFill>
                      <a:srgbClr val="92D050"/>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Correlations!$Y$58:$Y$65</c15:sqref>
                        </c15:formulaRef>
                      </c:ext>
                    </c:extLst>
                    <c:numCache>
                      <c:formatCode>General</c:formatCode>
                      <c:ptCount val="8"/>
                      <c:pt idx="0">
                        <c:v>0.77992297023747503</c:v>
                      </c:pt>
                      <c:pt idx="1">
                        <c:v>0.79928539368350204</c:v>
                      </c:pt>
                      <c:pt idx="2">
                        <c:v>0.81082030629415602</c:v>
                      </c:pt>
                      <c:pt idx="3">
                        <c:v>0.86643152570703796</c:v>
                      </c:pt>
                      <c:pt idx="4">
                        <c:v>0.88495174433246004</c:v>
                      </c:pt>
                      <c:pt idx="5">
                        <c:v>0.90758144601475599</c:v>
                      </c:pt>
                      <c:pt idx="6">
                        <c:v>0.92692850675684502</c:v>
                      </c:pt>
                      <c:pt idx="7">
                        <c:v>0.94011082295702997</c:v>
                      </c:pt>
                    </c:numCache>
                  </c:numRef>
                </c:val>
                <c:smooth val="0"/>
                <c:extLst xmlns:c15="http://schemas.microsoft.com/office/drawing/2012/chart">
                  <c:ext xmlns:c16="http://schemas.microsoft.com/office/drawing/2014/chart" uri="{C3380CC4-5D6E-409C-BE32-E72D297353CC}">
                    <c16:uniqueId val="{0000000A-FD44-4B01-ADB7-1A8E2D2409D2}"/>
                  </c:ext>
                </c:extLst>
              </c15:ser>
            </c15:filteredLineSeries>
            <c15:filteredLineSeries>
              <c15:ser>
                <c:idx val="13"/>
                <c:order val="13"/>
                <c:tx>
                  <c:v>Rd radial P (Xi-based)</c:v>
                </c:tx>
                <c:spPr>
                  <a:ln w="22225" cap="rnd">
                    <a:solidFill>
                      <a:srgbClr val="BC14A8"/>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Correlations!$AC$58:$AC$65</c15:sqref>
                        </c15:formulaRef>
                      </c:ext>
                    </c:extLst>
                    <c:numCache>
                      <c:formatCode>General</c:formatCode>
                      <c:ptCount val="8"/>
                      <c:pt idx="0">
                        <c:v>0.89252539444019396</c:v>
                      </c:pt>
                      <c:pt idx="1">
                        <c:v>0.88680028940379096</c:v>
                      </c:pt>
                      <c:pt idx="2">
                        <c:v>0.88422828496341599</c:v>
                      </c:pt>
                      <c:pt idx="3">
                        <c:v>0.89564816445131701</c:v>
                      </c:pt>
                      <c:pt idx="4">
                        <c:v>0.89884979569639101</c:v>
                      </c:pt>
                      <c:pt idx="5">
                        <c:v>0.91411236694016296</c:v>
                      </c:pt>
                      <c:pt idx="6">
                        <c:v>0.93360910434898003</c:v>
                      </c:pt>
                      <c:pt idx="7">
                        <c:v>0.94300347755476799</c:v>
                      </c:pt>
                    </c:numCache>
                  </c:numRef>
                </c:val>
                <c:smooth val="0"/>
                <c:extLst xmlns:c15="http://schemas.microsoft.com/office/drawing/2012/chart">
                  <c:ext xmlns:c16="http://schemas.microsoft.com/office/drawing/2014/chart" uri="{C3380CC4-5D6E-409C-BE32-E72D297353CC}">
                    <c16:uniqueId val="{0000000C-FD44-4B01-ADB7-1A8E2D2409D2}"/>
                  </c:ext>
                </c:extLst>
              </c15:ser>
            </c15:filteredLineSeries>
            <c15:filteredLineSeries>
              <c15:ser>
                <c:idx val="17"/>
                <c:order val="17"/>
                <c:tx>
                  <c:v>Sobol rad base P (Xi-based)</c:v>
                </c:tx>
                <c:spPr>
                  <a:ln w="22225" cap="rnd">
                    <a:solidFill>
                      <a:srgbClr val="FF0000"/>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Correlations!$AA$58:$AA$65</c15:sqref>
                        </c15:formulaRef>
                      </c:ext>
                    </c:extLst>
                    <c:numCache>
                      <c:formatCode>General</c:formatCode>
                      <c:ptCount val="8"/>
                      <c:pt idx="0">
                        <c:v>0.83264095209632905</c:v>
                      </c:pt>
                      <c:pt idx="1">
                        <c:v>0.86068202065425403</c:v>
                      </c:pt>
                      <c:pt idx="2">
                        <c:v>0.85685907859291899</c:v>
                      </c:pt>
                      <c:pt idx="3">
                        <c:v>0.86218818323893598</c:v>
                      </c:pt>
                      <c:pt idx="4">
                        <c:v>0.86627052843783603</c:v>
                      </c:pt>
                      <c:pt idx="5">
                        <c:v>0.87071033784762597</c:v>
                      </c:pt>
                      <c:pt idx="6">
                        <c:v>0.89265151360963402</c:v>
                      </c:pt>
                      <c:pt idx="7">
                        <c:v>0.88201985082273604</c:v>
                      </c:pt>
                    </c:numCache>
                  </c:numRef>
                </c:val>
                <c:smooth val="0"/>
                <c:extLst xmlns:c15="http://schemas.microsoft.com/office/drawing/2012/chart">
                  <c:ext xmlns:c16="http://schemas.microsoft.com/office/drawing/2014/chart" uri="{C3380CC4-5D6E-409C-BE32-E72D297353CC}">
                    <c16:uniqueId val="{0000000E-FD44-4B01-ADB7-1A8E2D2409D2}"/>
                  </c:ext>
                </c:extLst>
              </c15:ser>
            </c15:filteredLineSeries>
          </c:ext>
        </c:extLst>
      </c:lineChart>
      <c:catAx>
        <c:axId val="692474176"/>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number</a:t>
                </a:r>
                <a:r>
                  <a:rPr lang="en-GB" sz="1400" baseline="0"/>
                  <a:t> of trajectories</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876510224"/>
        <c:crosses val="autoZero"/>
        <c:auto val="1"/>
        <c:lblAlgn val="ctr"/>
        <c:lblOffset val="100"/>
        <c:noMultiLvlLbl val="0"/>
      </c:catAx>
      <c:valAx>
        <c:axId val="876510224"/>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Kendall correlation </a:t>
                </a:r>
                <a:r>
                  <a:rPr lang="en-GB" sz="1400" baseline="0"/>
                  <a:t>(solid)</a:t>
                </a: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692474176"/>
        <c:crosses val="autoZero"/>
        <c:crossBetween val="between"/>
      </c:valAx>
      <c:valAx>
        <c:axId val="1252407727"/>
        <c:scaling>
          <c:orientation val="minMax"/>
          <c:max val="1"/>
        </c:scaling>
        <c:delete val="0"/>
        <c:axPos val="r"/>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Pearson</a:t>
                </a:r>
                <a:r>
                  <a:rPr lang="en-GB" sz="1400" baseline="0"/>
                  <a:t> correlation (dotted)</a:t>
                </a:r>
                <a:endParaRPr lang="en-GB" sz="1400"/>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52408975"/>
        <c:crosses val="max"/>
        <c:crossBetween val="between"/>
      </c:valAx>
      <c:catAx>
        <c:axId val="1252408975"/>
        <c:scaling>
          <c:orientation val="minMax"/>
        </c:scaling>
        <c:delete val="1"/>
        <c:axPos val="b"/>
        <c:numFmt formatCode="General" sourceLinked="1"/>
        <c:majorTickMark val="out"/>
        <c:minorTickMark val="none"/>
        <c:tickLblPos val="nextTo"/>
        <c:crossAx val="1252407727"/>
        <c:crosses val="autoZero"/>
        <c:auto val="1"/>
        <c:lblAlgn val="ctr"/>
        <c:lblOffset val="100"/>
        <c:noMultiLvlLbl val="0"/>
      </c:catAx>
      <c:spPr>
        <a:noFill/>
        <a:ln>
          <a:noFill/>
        </a:ln>
        <a:effectLst/>
      </c:spPr>
    </c:plotArea>
    <c:legend>
      <c:legendPos val="b"/>
      <c:layout>
        <c:manualLayout>
          <c:xMode val="edge"/>
          <c:yMode val="edge"/>
          <c:x val="2.966166813346513E-2"/>
          <c:y val="0.69494999999999996"/>
          <c:w val="0.94067666373306968"/>
          <c:h val="0.29259901960784312"/>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78005542603264"/>
          <c:y val="4.6437745098039218E-2"/>
          <c:w val="0.76439889147934725"/>
          <c:h val="0.78695254629629618"/>
        </c:manualLayout>
      </c:layout>
      <c:lineChart>
        <c:grouping val="standard"/>
        <c:varyColors val="0"/>
        <c:ser>
          <c:idx val="0"/>
          <c:order val="0"/>
          <c:tx>
            <c:v>Sobol radial K (Xi-based)</c:v>
          </c:tx>
          <c:spPr>
            <a:ln w="22225" cap="rnd">
              <a:solidFill>
                <a:schemeClr val="accent2"/>
              </a:solidFill>
              <a:round/>
            </a:ln>
            <a:effectLst/>
          </c:spPr>
          <c:marker>
            <c:symbol val="none"/>
          </c:marker>
          <c:cat>
            <c:numRef>
              <c:f>Correlations!$U$17:$U$24</c:f>
              <c:numCache>
                <c:formatCode>General</c:formatCode>
                <c:ptCount val="8"/>
                <c:pt idx="0">
                  <c:v>2</c:v>
                </c:pt>
                <c:pt idx="1">
                  <c:v>4</c:v>
                </c:pt>
                <c:pt idx="2">
                  <c:v>6</c:v>
                </c:pt>
                <c:pt idx="3">
                  <c:v>10</c:v>
                </c:pt>
                <c:pt idx="4">
                  <c:v>15</c:v>
                </c:pt>
                <c:pt idx="5">
                  <c:v>25</c:v>
                </c:pt>
                <c:pt idx="6">
                  <c:v>40</c:v>
                </c:pt>
                <c:pt idx="7">
                  <c:v>100</c:v>
                </c:pt>
              </c:numCache>
            </c:numRef>
          </c:cat>
          <c:val>
            <c:numRef>
              <c:f>Correlations!$V$58:$V$65</c:f>
              <c:numCache>
                <c:formatCode>General</c:formatCode>
                <c:ptCount val="8"/>
                <c:pt idx="0">
                  <c:v>0.63030204081632601</c:v>
                </c:pt>
                <c:pt idx="1">
                  <c:v>0.64630204081632603</c:v>
                </c:pt>
                <c:pt idx="2">
                  <c:v>0.66857142857142804</c:v>
                </c:pt>
                <c:pt idx="3">
                  <c:v>0.67866122448979505</c:v>
                </c:pt>
                <c:pt idx="4">
                  <c:v>0.69995102040816304</c:v>
                </c:pt>
                <c:pt idx="5">
                  <c:v>0.72065306122448902</c:v>
                </c:pt>
                <c:pt idx="6">
                  <c:v>0.74409795918367305</c:v>
                </c:pt>
                <c:pt idx="7">
                  <c:v>0.76287346938775502</c:v>
                </c:pt>
              </c:numCache>
            </c:numRef>
          </c:val>
          <c:smooth val="0"/>
          <c:extLst>
            <c:ext xmlns:c16="http://schemas.microsoft.com/office/drawing/2014/chart" uri="{C3380CC4-5D6E-409C-BE32-E72D297353CC}">
              <c16:uniqueId val="{00000000-2C27-4833-9A7A-FB92941EB704}"/>
            </c:ext>
          </c:extLst>
        </c:ser>
        <c:ser>
          <c:idx val="2"/>
          <c:order val="2"/>
          <c:tx>
            <c:v>Sobol radial K (Mu*-based)</c:v>
          </c:tx>
          <c:spPr>
            <a:ln w="22225" cap="rnd">
              <a:solidFill>
                <a:schemeClr val="accent4"/>
              </a:solidFill>
              <a:round/>
            </a:ln>
            <a:effectLst/>
          </c:spPr>
          <c:marker>
            <c:symbol val="none"/>
          </c:marker>
          <c:val>
            <c:numRef>
              <c:f>Correlations!$V$69:$V$76</c:f>
              <c:numCache>
                <c:formatCode>General</c:formatCode>
                <c:ptCount val="8"/>
                <c:pt idx="0">
                  <c:v>0.63030204081632601</c:v>
                </c:pt>
                <c:pt idx="1">
                  <c:v>0.65864489795918302</c:v>
                </c:pt>
                <c:pt idx="2">
                  <c:v>0.68558367346938798</c:v>
                </c:pt>
                <c:pt idx="3">
                  <c:v>0.68094693877551005</c:v>
                </c:pt>
                <c:pt idx="4">
                  <c:v>0.70543673469387702</c:v>
                </c:pt>
                <c:pt idx="5">
                  <c:v>0.716995918367347</c:v>
                </c:pt>
                <c:pt idx="6">
                  <c:v>0.72914285714285598</c:v>
                </c:pt>
                <c:pt idx="7">
                  <c:v>0.74413061224489796</c:v>
                </c:pt>
              </c:numCache>
            </c:numRef>
          </c:val>
          <c:smooth val="0"/>
          <c:extLst>
            <c:ext xmlns:c16="http://schemas.microsoft.com/office/drawing/2014/chart" uri="{C3380CC4-5D6E-409C-BE32-E72D297353CC}">
              <c16:uniqueId val="{00000001-2C27-4833-9A7A-FB92941EB704}"/>
            </c:ext>
          </c:extLst>
        </c:ser>
        <c:ser>
          <c:idx val="8"/>
          <c:order val="8"/>
          <c:tx>
            <c:v>Sobol winding K (Xi-based)</c:v>
          </c:tx>
          <c:spPr>
            <a:ln w="22225" cap="rnd">
              <a:solidFill>
                <a:srgbClr val="92D050"/>
              </a:solidFill>
              <a:round/>
            </a:ln>
            <a:effectLst/>
          </c:spPr>
          <c:marker>
            <c:symbol val="none"/>
          </c:marker>
          <c:val>
            <c:numRef>
              <c:f>Correlations!$X$58:$X$65</c:f>
              <c:numCache>
                <c:formatCode>General</c:formatCode>
                <c:ptCount val="8"/>
                <c:pt idx="0">
                  <c:v>0.61263673469387703</c:v>
                </c:pt>
                <c:pt idx="1">
                  <c:v>0.63794285714285703</c:v>
                </c:pt>
                <c:pt idx="2">
                  <c:v>0.65048163265306103</c:v>
                </c:pt>
                <c:pt idx="3">
                  <c:v>0.68391836734693801</c:v>
                </c:pt>
                <c:pt idx="4">
                  <c:v>0.69492244897959099</c:v>
                </c:pt>
                <c:pt idx="5">
                  <c:v>0.72333061224489803</c:v>
                </c:pt>
                <c:pt idx="6">
                  <c:v>0.74390204081632605</c:v>
                </c:pt>
                <c:pt idx="7">
                  <c:v>0.76062040816326504</c:v>
                </c:pt>
              </c:numCache>
            </c:numRef>
          </c:val>
          <c:smooth val="0"/>
          <c:extLst>
            <c:ext xmlns:c16="http://schemas.microsoft.com/office/drawing/2014/chart" uri="{C3380CC4-5D6E-409C-BE32-E72D297353CC}">
              <c16:uniqueId val="{00000002-2C27-4833-9A7A-FB92941EB704}"/>
            </c:ext>
          </c:extLst>
        </c:ser>
        <c:ser>
          <c:idx val="10"/>
          <c:order val="10"/>
          <c:tx>
            <c:v>Sobol winding K (Mu*-based)</c:v>
          </c:tx>
          <c:spPr>
            <a:ln w="22225" cap="rnd">
              <a:solidFill>
                <a:srgbClr val="00B050"/>
              </a:solidFill>
              <a:round/>
            </a:ln>
            <a:effectLst/>
          </c:spPr>
          <c:marker>
            <c:symbol val="none"/>
          </c:marker>
          <c:val>
            <c:numRef>
              <c:f>Correlations!$X$69:$X$76</c:f>
              <c:numCache>
                <c:formatCode>General</c:formatCode>
                <c:ptCount val="8"/>
                <c:pt idx="0">
                  <c:v>0.61263673469387703</c:v>
                </c:pt>
                <c:pt idx="1">
                  <c:v>0.64081632653061205</c:v>
                </c:pt>
                <c:pt idx="2">
                  <c:v>0.66550204081632602</c:v>
                </c:pt>
                <c:pt idx="3">
                  <c:v>0.68862040816326497</c:v>
                </c:pt>
                <c:pt idx="4">
                  <c:v>0.68235102040816298</c:v>
                </c:pt>
                <c:pt idx="5">
                  <c:v>0.71826938775510096</c:v>
                </c:pt>
                <c:pt idx="6">
                  <c:v>0.72421224489795899</c:v>
                </c:pt>
                <c:pt idx="7">
                  <c:v>0.74308571428571402</c:v>
                </c:pt>
              </c:numCache>
            </c:numRef>
          </c:val>
          <c:smooth val="0"/>
          <c:extLst>
            <c:ext xmlns:c16="http://schemas.microsoft.com/office/drawing/2014/chart" uri="{C3380CC4-5D6E-409C-BE32-E72D297353CC}">
              <c16:uniqueId val="{00000003-2C27-4833-9A7A-FB92941EB704}"/>
            </c:ext>
          </c:extLst>
        </c:ser>
        <c:ser>
          <c:idx val="12"/>
          <c:order val="12"/>
          <c:tx>
            <c:v>Rd radial K (Xi-based)</c:v>
          </c:tx>
          <c:spPr>
            <a:ln w="22225" cap="rnd">
              <a:solidFill>
                <a:srgbClr val="BC14A8"/>
              </a:solidFill>
              <a:round/>
            </a:ln>
            <a:effectLst/>
          </c:spPr>
          <c:marker>
            <c:symbol val="none"/>
          </c:marker>
          <c:val>
            <c:numRef>
              <c:f>Correlations!$AB$58:$AB$65</c:f>
              <c:numCache>
                <c:formatCode>General</c:formatCode>
                <c:ptCount val="8"/>
                <c:pt idx="0">
                  <c:v>0.71657142857142797</c:v>
                </c:pt>
                <c:pt idx="1">
                  <c:v>0.71010612244897897</c:v>
                </c:pt>
                <c:pt idx="2">
                  <c:v>0.72133877551020398</c:v>
                </c:pt>
                <c:pt idx="3">
                  <c:v>0.73740408163265303</c:v>
                </c:pt>
                <c:pt idx="4">
                  <c:v>0.73289795918367295</c:v>
                </c:pt>
                <c:pt idx="5">
                  <c:v>0.74537142857142802</c:v>
                </c:pt>
                <c:pt idx="6">
                  <c:v>0.75794285714285703</c:v>
                </c:pt>
                <c:pt idx="7">
                  <c:v>0.76404897959183604</c:v>
                </c:pt>
              </c:numCache>
            </c:numRef>
          </c:val>
          <c:smooth val="0"/>
          <c:extLst>
            <c:ext xmlns:c16="http://schemas.microsoft.com/office/drawing/2014/chart" uri="{C3380CC4-5D6E-409C-BE32-E72D297353CC}">
              <c16:uniqueId val="{00000004-2C27-4833-9A7A-FB92941EB704}"/>
            </c:ext>
          </c:extLst>
        </c:ser>
        <c:ser>
          <c:idx val="14"/>
          <c:order val="14"/>
          <c:tx>
            <c:v>Rd radial K (Mu*-based)</c:v>
          </c:tx>
          <c:spPr>
            <a:ln w="22225" cap="rnd">
              <a:solidFill>
                <a:srgbClr val="7030A0"/>
              </a:solidFill>
              <a:round/>
            </a:ln>
            <a:effectLst/>
          </c:spPr>
          <c:marker>
            <c:symbol val="none"/>
          </c:marker>
          <c:val>
            <c:numRef>
              <c:f>Correlations!$AB$69:$AB$76</c:f>
              <c:numCache>
                <c:formatCode>General</c:formatCode>
                <c:ptCount val="8"/>
                <c:pt idx="0">
                  <c:v>0.71657142857142797</c:v>
                </c:pt>
                <c:pt idx="1">
                  <c:v>0.71115102040816203</c:v>
                </c:pt>
                <c:pt idx="2">
                  <c:v>0.72911020408163196</c:v>
                </c:pt>
                <c:pt idx="3">
                  <c:v>0.73926530612244801</c:v>
                </c:pt>
                <c:pt idx="4">
                  <c:v>0.73622857142857101</c:v>
                </c:pt>
                <c:pt idx="5">
                  <c:v>0.74138775510204102</c:v>
                </c:pt>
                <c:pt idx="6">
                  <c:v>0.74504489795918405</c:v>
                </c:pt>
                <c:pt idx="7">
                  <c:v>0.75245714285714205</c:v>
                </c:pt>
              </c:numCache>
            </c:numRef>
          </c:val>
          <c:smooth val="0"/>
          <c:extLst>
            <c:ext xmlns:c16="http://schemas.microsoft.com/office/drawing/2014/chart" uri="{C3380CC4-5D6E-409C-BE32-E72D297353CC}">
              <c16:uniqueId val="{00000005-2C27-4833-9A7A-FB92941EB704}"/>
            </c:ext>
          </c:extLst>
        </c:ser>
        <c:ser>
          <c:idx val="16"/>
          <c:order val="16"/>
          <c:tx>
            <c:v>Sobol rad base K (Xi-based)</c:v>
          </c:tx>
          <c:spPr>
            <a:ln w="22225" cap="rnd">
              <a:solidFill>
                <a:srgbClr val="FF0000"/>
              </a:solidFill>
              <a:round/>
            </a:ln>
            <a:effectLst/>
          </c:spPr>
          <c:marker>
            <c:symbol val="none"/>
          </c:marker>
          <c:val>
            <c:numRef>
              <c:f>Correlations!$Z$58:$Z$65</c:f>
              <c:numCache>
                <c:formatCode>General</c:formatCode>
                <c:ptCount val="8"/>
                <c:pt idx="0">
                  <c:v>0.63059591836734696</c:v>
                </c:pt>
                <c:pt idx="1">
                  <c:v>0.668506122448979</c:v>
                </c:pt>
                <c:pt idx="2">
                  <c:v>0.65844897959183601</c:v>
                </c:pt>
                <c:pt idx="3">
                  <c:v>0.67657142857142805</c:v>
                </c:pt>
                <c:pt idx="4">
                  <c:v>0.67797551020408098</c:v>
                </c:pt>
                <c:pt idx="5">
                  <c:v>0.67921632653061204</c:v>
                </c:pt>
                <c:pt idx="6">
                  <c:v>0.70236734693877501</c:v>
                </c:pt>
                <c:pt idx="7">
                  <c:v>0.69276734693877495</c:v>
                </c:pt>
              </c:numCache>
            </c:numRef>
          </c:val>
          <c:smooth val="0"/>
          <c:extLst>
            <c:ext xmlns:c16="http://schemas.microsoft.com/office/drawing/2014/chart" uri="{C3380CC4-5D6E-409C-BE32-E72D297353CC}">
              <c16:uniqueId val="{00000006-2C27-4833-9A7A-FB92941EB704}"/>
            </c:ext>
          </c:extLst>
        </c:ser>
        <c:ser>
          <c:idx val="18"/>
          <c:order val="18"/>
          <c:tx>
            <c:v>Sobol rad base K (Mu*-based)</c:v>
          </c:tx>
          <c:spPr>
            <a:ln w="22225" cap="rnd">
              <a:solidFill>
                <a:srgbClr val="C00000"/>
              </a:solidFill>
              <a:round/>
            </a:ln>
            <a:effectLst/>
          </c:spPr>
          <c:marker>
            <c:symbol val="none"/>
          </c:marker>
          <c:val>
            <c:numRef>
              <c:f>Correlations!$Z$69:$Z$76</c:f>
              <c:numCache>
                <c:formatCode>General</c:formatCode>
                <c:ptCount val="8"/>
                <c:pt idx="0">
                  <c:v>0.63059591836734696</c:v>
                </c:pt>
                <c:pt idx="1">
                  <c:v>0.69590204081632601</c:v>
                </c:pt>
                <c:pt idx="2">
                  <c:v>0.68065306122448899</c:v>
                </c:pt>
                <c:pt idx="3">
                  <c:v>0.70057142857142796</c:v>
                </c:pt>
                <c:pt idx="4">
                  <c:v>0.70354285714285703</c:v>
                </c:pt>
                <c:pt idx="5">
                  <c:v>0.70782040816326497</c:v>
                </c:pt>
                <c:pt idx="6">
                  <c:v>0.72173061224489699</c:v>
                </c:pt>
                <c:pt idx="7">
                  <c:v>0.72225306122448896</c:v>
                </c:pt>
              </c:numCache>
            </c:numRef>
          </c:val>
          <c:smooth val="0"/>
          <c:extLst>
            <c:ext xmlns:c16="http://schemas.microsoft.com/office/drawing/2014/chart" uri="{C3380CC4-5D6E-409C-BE32-E72D297353CC}">
              <c16:uniqueId val="{00000007-2C27-4833-9A7A-FB92941EB704}"/>
            </c:ext>
          </c:extLst>
        </c:ser>
        <c:dLbls>
          <c:showLegendKey val="0"/>
          <c:showVal val="0"/>
          <c:showCatName val="0"/>
          <c:showSerName val="0"/>
          <c:showPercent val="0"/>
          <c:showBubbleSize val="0"/>
        </c:dLbls>
        <c:marker val="1"/>
        <c:smooth val="0"/>
        <c:axId val="692474176"/>
        <c:axId val="876510224"/>
        <c:extLst>
          <c:ext xmlns:c15="http://schemas.microsoft.com/office/drawing/2012/chart" uri="{02D57815-91ED-43cb-92C2-25804820EDAC}">
            <c15:filteredLineSeries>
              <c15:ser>
                <c:idx val="4"/>
                <c:order val="4"/>
                <c:tx>
                  <c:v>OT Khare K (Xi-based)</c:v>
                </c:tx>
                <c:spPr>
                  <a:ln w="28575" cap="rnd">
                    <a:solidFill>
                      <a:schemeClr val="accent5"/>
                    </a:solidFill>
                    <a:round/>
                  </a:ln>
                  <a:effectLst/>
                </c:spPr>
                <c:marker>
                  <c:symbol val="none"/>
                </c:marker>
                <c:val>
                  <c:numRef>
                    <c:extLst>
                      <c:ext uri="{02D57815-91ED-43cb-92C2-25804820EDAC}">
                        <c15:formulaRef>
                          <c15:sqref>Correlations!$AD$58:$AD$65</c15:sqref>
                        </c15:formulaRef>
                      </c:ext>
                    </c:extLst>
                    <c:numCache>
                      <c:formatCode>General</c:formatCode>
                      <c:ptCount val="8"/>
                      <c:pt idx="0">
                        <c:v>0</c:v>
                      </c:pt>
                    </c:numCache>
                  </c:numRef>
                </c:val>
                <c:smooth val="0"/>
                <c:extLst>
                  <c:ext xmlns:c16="http://schemas.microsoft.com/office/drawing/2014/chart" uri="{C3380CC4-5D6E-409C-BE32-E72D297353CC}">
                    <c16:uniqueId val="{00000010-2C27-4833-9A7A-FB92941EB704}"/>
                  </c:ext>
                </c:extLst>
              </c15:ser>
            </c15:filteredLineSeries>
            <c15:filteredLineSeries>
              <c15:ser>
                <c:idx val="6"/>
                <c:order val="6"/>
                <c:tx>
                  <c:v>OT Khare K (Mu*-based)</c:v>
                </c:tx>
                <c:spPr>
                  <a:ln w="28575" cap="rnd">
                    <a:solidFill>
                      <a:schemeClr val="accent1">
                        <a:lumMod val="60000"/>
                      </a:schemeClr>
                    </a:solidFill>
                    <a:round/>
                  </a:ln>
                  <a:effectLst/>
                </c:spPr>
                <c:marker>
                  <c:symbol val="none"/>
                </c:marker>
                <c:val>
                  <c:numRef>
                    <c:extLst xmlns:c15="http://schemas.microsoft.com/office/drawing/2012/chart">
                      <c:ext xmlns:c15="http://schemas.microsoft.com/office/drawing/2012/chart" uri="{02D57815-91ED-43cb-92C2-25804820EDAC}">
                        <c15:formulaRef>
                          <c15:sqref>Correlations!$AD$69:$AD$76</c15:sqref>
                        </c15:formulaRef>
                      </c:ext>
                    </c:extLst>
                    <c:numCache>
                      <c:formatCode>General</c:formatCode>
                      <c:ptCount val="8"/>
                      <c:pt idx="0">
                        <c:v>0</c:v>
                      </c:pt>
                    </c:numCache>
                  </c:numRef>
                </c:val>
                <c:smooth val="0"/>
                <c:extLst xmlns:c15="http://schemas.microsoft.com/office/drawing/2012/chart">
                  <c:ext xmlns:c16="http://schemas.microsoft.com/office/drawing/2014/chart" uri="{C3380CC4-5D6E-409C-BE32-E72D297353CC}">
                    <c16:uniqueId val="{00000012-2C27-4833-9A7A-FB92941EB704}"/>
                  </c:ext>
                </c:extLst>
              </c15:ser>
            </c15:filteredLineSeries>
          </c:ext>
        </c:extLst>
      </c:lineChart>
      <c:lineChart>
        <c:grouping val="standard"/>
        <c:varyColors val="0"/>
        <c:dLbls>
          <c:showLegendKey val="0"/>
          <c:showVal val="0"/>
          <c:showCatName val="0"/>
          <c:showSerName val="0"/>
          <c:showPercent val="0"/>
          <c:showBubbleSize val="0"/>
        </c:dLbls>
        <c:marker val="1"/>
        <c:smooth val="0"/>
        <c:axId val="1252408975"/>
        <c:axId val="1252407727"/>
        <c:extLst>
          <c:ext xmlns:c15="http://schemas.microsoft.com/office/drawing/2012/chart" uri="{02D57815-91ED-43cb-92C2-25804820EDAC}">
            <c15:filteredLineSeries>
              <c15:ser>
                <c:idx val="1"/>
                <c:order val="1"/>
                <c:tx>
                  <c:v>Sobol radial P (Xi-based)</c:v>
                </c:tx>
                <c:spPr>
                  <a:ln w="22225" cap="rnd">
                    <a:solidFill>
                      <a:schemeClr val="accent2"/>
                    </a:solidFill>
                    <a:prstDash val="dash"/>
                    <a:round/>
                  </a:ln>
                  <a:effectLst/>
                </c:spPr>
                <c:marker>
                  <c:symbol val="none"/>
                </c:marker>
                <c:cat>
                  <c:numRef>
                    <c:extLst>
                      <c:ext uri="{02D57815-91ED-43cb-92C2-25804820EDAC}">
                        <c15:formulaRef>
                          <c15:sqref>Correlations!$U$17:$U$24</c15:sqref>
                        </c15:formulaRef>
                      </c:ext>
                    </c:extLst>
                    <c:numCache>
                      <c:formatCode>General</c:formatCode>
                      <c:ptCount val="8"/>
                      <c:pt idx="0">
                        <c:v>2</c:v>
                      </c:pt>
                      <c:pt idx="1">
                        <c:v>4</c:v>
                      </c:pt>
                      <c:pt idx="2">
                        <c:v>6</c:v>
                      </c:pt>
                      <c:pt idx="3">
                        <c:v>10</c:v>
                      </c:pt>
                      <c:pt idx="4">
                        <c:v>15</c:v>
                      </c:pt>
                      <c:pt idx="5">
                        <c:v>25</c:v>
                      </c:pt>
                      <c:pt idx="6">
                        <c:v>40</c:v>
                      </c:pt>
                      <c:pt idx="7">
                        <c:v>100</c:v>
                      </c:pt>
                    </c:numCache>
                  </c:numRef>
                </c:cat>
                <c:val>
                  <c:numRef>
                    <c:extLst>
                      <c:ext uri="{02D57815-91ED-43cb-92C2-25804820EDAC}">
                        <c15:formulaRef>
                          <c15:sqref>Correlations!$W$58:$W$65</c15:sqref>
                        </c15:formulaRef>
                      </c:ext>
                    </c:extLst>
                    <c:numCache>
                      <c:formatCode>General</c:formatCode>
                      <c:ptCount val="8"/>
                      <c:pt idx="0">
                        <c:v>0.82154002370036805</c:v>
                      </c:pt>
                      <c:pt idx="1">
                        <c:v>0.83655161140211998</c:v>
                      </c:pt>
                      <c:pt idx="2">
                        <c:v>0.85785950365653596</c:v>
                      </c:pt>
                      <c:pt idx="3">
                        <c:v>0.86795994412066402</c:v>
                      </c:pt>
                      <c:pt idx="4">
                        <c:v>0.88237506421563305</c:v>
                      </c:pt>
                      <c:pt idx="5">
                        <c:v>0.90671533899883305</c:v>
                      </c:pt>
                      <c:pt idx="6">
                        <c:v>0.92639350419650601</c:v>
                      </c:pt>
                      <c:pt idx="7">
                        <c:v>0.94502629979420505</c:v>
                      </c:pt>
                    </c:numCache>
                  </c:numRef>
                </c:val>
                <c:smooth val="0"/>
                <c:extLst>
                  <c:ext xmlns:c16="http://schemas.microsoft.com/office/drawing/2014/chart" uri="{C3380CC4-5D6E-409C-BE32-E72D297353CC}">
                    <c16:uniqueId val="{00000008-2C27-4833-9A7A-FB92941EB704}"/>
                  </c:ext>
                </c:extLst>
              </c15:ser>
            </c15:filteredLineSeries>
            <c15:filteredLineSeries>
              <c15:ser>
                <c:idx val="3"/>
                <c:order val="3"/>
                <c:tx>
                  <c:v>Sobol radial P (Mu*-based)</c:v>
                </c:tx>
                <c:spPr>
                  <a:ln w="22225" cap="rnd">
                    <a:solidFill>
                      <a:schemeClr val="accent4"/>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Correlations!$W$69:$W$76</c15:sqref>
                        </c15:formulaRef>
                      </c:ext>
                    </c:extLst>
                    <c:numCache>
                      <c:formatCode>General</c:formatCode>
                      <c:ptCount val="8"/>
                      <c:pt idx="0">
                        <c:v>0.82154002370036805</c:v>
                      </c:pt>
                      <c:pt idx="1">
                        <c:v>0.815213768414767</c:v>
                      </c:pt>
                      <c:pt idx="2">
                        <c:v>0.85369518846757897</c:v>
                      </c:pt>
                      <c:pt idx="3">
                        <c:v>0.84606937113943104</c:v>
                      </c:pt>
                      <c:pt idx="4">
                        <c:v>0.86350456915658502</c:v>
                      </c:pt>
                      <c:pt idx="5">
                        <c:v>0.87939183077190097</c:v>
                      </c:pt>
                      <c:pt idx="6">
                        <c:v>0.89098024742442405</c:v>
                      </c:pt>
                      <c:pt idx="7">
                        <c:v>0.91556993910385898</c:v>
                      </c:pt>
                    </c:numCache>
                  </c:numRef>
                </c:val>
                <c:smooth val="0"/>
                <c:extLst xmlns:c15="http://schemas.microsoft.com/office/drawing/2012/chart">
                  <c:ext xmlns:c16="http://schemas.microsoft.com/office/drawing/2014/chart" uri="{C3380CC4-5D6E-409C-BE32-E72D297353CC}">
                    <c16:uniqueId val="{00000009-2C27-4833-9A7A-FB92941EB704}"/>
                  </c:ext>
                </c:extLst>
              </c15:ser>
            </c15:filteredLineSeries>
            <c15:filteredLineSeries>
              <c15:ser>
                <c:idx val="5"/>
                <c:order val="5"/>
                <c:tx>
                  <c:v>OT Khare P (Xi-based)</c:v>
                </c:tx>
                <c:spPr>
                  <a:ln w="28575" cap="rnd">
                    <a:solidFill>
                      <a:schemeClr val="accent6"/>
                    </a:solidFill>
                    <a:round/>
                  </a:ln>
                  <a:effectLst/>
                </c:spPr>
                <c:marker>
                  <c:symbol val="none"/>
                </c:marker>
                <c:val>
                  <c:numRef>
                    <c:extLst xmlns:c15="http://schemas.microsoft.com/office/drawing/2012/chart">
                      <c:ext xmlns:c15="http://schemas.microsoft.com/office/drawing/2012/chart" uri="{02D57815-91ED-43cb-92C2-25804820EDAC}">
                        <c15:formulaRef>
                          <c15:sqref>Correlations!$AE$58:$AE$65</c15:sqref>
                        </c15:formulaRef>
                      </c:ext>
                    </c:extLst>
                    <c:numCache>
                      <c:formatCode>General</c:formatCode>
                      <c:ptCount val="8"/>
                      <c:pt idx="0">
                        <c:v>0</c:v>
                      </c:pt>
                    </c:numCache>
                  </c:numRef>
                </c:val>
                <c:smooth val="0"/>
                <c:extLst xmlns:c15="http://schemas.microsoft.com/office/drawing/2012/chart">
                  <c:ext xmlns:c16="http://schemas.microsoft.com/office/drawing/2014/chart" uri="{C3380CC4-5D6E-409C-BE32-E72D297353CC}">
                    <c16:uniqueId val="{00000011-2C27-4833-9A7A-FB92941EB704}"/>
                  </c:ext>
                </c:extLst>
              </c15:ser>
            </c15:filteredLineSeries>
            <c15:filteredLineSeries>
              <c15:ser>
                <c:idx val="7"/>
                <c:order val="7"/>
                <c:tx>
                  <c:v>OT Khare P (Mu*-based)</c:v>
                </c:tx>
                <c:spPr>
                  <a:ln w="28575" cap="rnd">
                    <a:solidFill>
                      <a:schemeClr val="accent2">
                        <a:lumMod val="60000"/>
                      </a:schemeClr>
                    </a:solidFill>
                    <a:round/>
                  </a:ln>
                  <a:effectLst/>
                </c:spPr>
                <c:marker>
                  <c:symbol val="none"/>
                </c:marker>
                <c:val>
                  <c:numRef>
                    <c:extLst xmlns:c15="http://schemas.microsoft.com/office/drawing/2012/chart">
                      <c:ext xmlns:c15="http://schemas.microsoft.com/office/drawing/2012/chart" uri="{02D57815-91ED-43cb-92C2-25804820EDAC}">
                        <c15:formulaRef>
                          <c15:sqref>Correlations!$AE$69:$AE$76</c15:sqref>
                        </c15:formulaRef>
                      </c:ext>
                    </c:extLst>
                    <c:numCache>
                      <c:formatCode>General</c:formatCode>
                      <c:ptCount val="8"/>
                      <c:pt idx="0">
                        <c:v>0</c:v>
                      </c:pt>
                    </c:numCache>
                  </c:numRef>
                </c:val>
                <c:smooth val="0"/>
                <c:extLst xmlns:c15="http://schemas.microsoft.com/office/drawing/2012/chart">
                  <c:ext xmlns:c16="http://schemas.microsoft.com/office/drawing/2014/chart" uri="{C3380CC4-5D6E-409C-BE32-E72D297353CC}">
                    <c16:uniqueId val="{00000013-2C27-4833-9A7A-FB92941EB704}"/>
                  </c:ext>
                </c:extLst>
              </c15:ser>
            </c15:filteredLineSeries>
            <c15:filteredLineSeries>
              <c15:ser>
                <c:idx val="9"/>
                <c:order val="9"/>
                <c:tx>
                  <c:v>Sobol winding P (Xi-based)</c:v>
                </c:tx>
                <c:spPr>
                  <a:ln w="22225" cap="rnd">
                    <a:solidFill>
                      <a:srgbClr val="92D050"/>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Correlations!$Y$58:$Y$65</c15:sqref>
                        </c15:formulaRef>
                      </c:ext>
                    </c:extLst>
                    <c:numCache>
                      <c:formatCode>General</c:formatCode>
                      <c:ptCount val="8"/>
                      <c:pt idx="0">
                        <c:v>0.77992297023747503</c:v>
                      </c:pt>
                      <c:pt idx="1">
                        <c:v>0.79928539368350204</c:v>
                      </c:pt>
                      <c:pt idx="2">
                        <c:v>0.81082030629415602</c:v>
                      </c:pt>
                      <c:pt idx="3">
                        <c:v>0.86643152570703796</c:v>
                      </c:pt>
                      <c:pt idx="4">
                        <c:v>0.88495174433246004</c:v>
                      </c:pt>
                      <c:pt idx="5">
                        <c:v>0.90758144601475599</c:v>
                      </c:pt>
                      <c:pt idx="6">
                        <c:v>0.92692850675684502</c:v>
                      </c:pt>
                      <c:pt idx="7">
                        <c:v>0.94011082295702997</c:v>
                      </c:pt>
                    </c:numCache>
                  </c:numRef>
                </c:val>
                <c:smooth val="0"/>
                <c:extLst xmlns:c15="http://schemas.microsoft.com/office/drawing/2012/chart">
                  <c:ext xmlns:c16="http://schemas.microsoft.com/office/drawing/2014/chart" uri="{C3380CC4-5D6E-409C-BE32-E72D297353CC}">
                    <c16:uniqueId val="{0000000A-2C27-4833-9A7A-FB92941EB704}"/>
                  </c:ext>
                </c:extLst>
              </c15:ser>
            </c15:filteredLineSeries>
            <c15:filteredLineSeries>
              <c15:ser>
                <c:idx val="11"/>
                <c:order val="11"/>
                <c:tx>
                  <c:v>Sobol winding P (Mu*-based)</c:v>
                </c:tx>
                <c:spPr>
                  <a:ln w="22225" cap="rnd">
                    <a:solidFill>
                      <a:srgbClr val="7030A0"/>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Correlations!$Y$69:$Y$76</c15:sqref>
                        </c15:formulaRef>
                      </c:ext>
                    </c:extLst>
                    <c:numCache>
                      <c:formatCode>General</c:formatCode>
                      <c:ptCount val="8"/>
                      <c:pt idx="0">
                        <c:v>0.77992297023747503</c:v>
                      </c:pt>
                      <c:pt idx="1">
                        <c:v>0.76602766062373395</c:v>
                      </c:pt>
                      <c:pt idx="2">
                        <c:v>0.80563176376970802</c:v>
                      </c:pt>
                      <c:pt idx="3">
                        <c:v>0.82524806283715202</c:v>
                      </c:pt>
                      <c:pt idx="4">
                        <c:v>0.82658528916767804</c:v>
                      </c:pt>
                      <c:pt idx="5">
                        <c:v>0.87524228604424903</c:v>
                      </c:pt>
                      <c:pt idx="6">
                        <c:v>0.88689050606842601</c:v>
                      </c:pt>
                      <c:pt idx="7">
                        <c:v>0.903108262970854</c:v>
                      </c:pt>
                    </c:numCache>
                  </c:numRef>
                </c:val>
                <c:smooth val="0"/>
                <c:extLst xmlns:c15="http://schemas.microsoft.com/office/drawing/2012/chart">
                  <c:ext xmlns:c16="http://schemas.microsoft.com/office/drawing/2014/chart" uri="{C3380CC4-5D6E-409C-BE32-E72D297353CC}">
                    <c16:uniqueId val="{0000000B-2C27-4833-9A7A-FB92941EB704}"/>
                  </c:ext>
                </c:extLst>
              </c15:ser>
            </c15:filteredLineSeries>
            <c15:filteredLineSeries>
              <c15:ser>
                <c:idx val="13"/>
                <c:order val="13"/>
                <c:tx>
                  <c:v>Rd radial P (Xi-based)</c:v>
                </c:tx>
                <c:spPr>
                  <a:ln w="22225" cap="rnd">
                    <a:solidFill>
                      <a:srgbClr val="BC14A8"/>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Correlations!$AC$58:$AC$65</c15:sqref>
                        </c15:formulaRef>
                      </c:ext>
                    </c:extLst>
                    <c:numCache>
                      <c:formatCode>General</c:formatCode>
                      <c:ptCount val="8"/>
                      <c:pt idx="0">
                        <c:v>0.89252539444019396</c:v>
                      </c:pt>
                      <c:pt idx="1">
                        <c:v>0.88680028940379096</c:v>
                      </c:pt>
                      <c:pt idx="2">
                        <c:v>0.88422828496341599</c:v>
                      </c:pt>
                      <c:pt idx="3">
                        <c:v>0.89564816445131701</c:v>
                      </c:pt>
                      <c:pt idx="4">
                        <c:v>0.89884979569639101</c:v>
                      </c:pt>
                      <c:pt idx="5">
                        <c:v>0.91411236694016296</c:v>
                      </c:pt>
                      <c:pt idx="6">
                        <c:v>0.93360910434898003</c:v>
                      </c:pt>
                      <c:pt idx="7">
                        <c:v>0.94300347755476799</c:v>
                      </c:pt>
                    </c:numCache>
                  </c:numRef>
                </c:val>
                <c:smooth val="0"/>
                <c:extLst xmlns:c15="http://schemas.microsoft.com/office/drawing/2012/chart">
                  <c:ext xmlns:c16="http://schemas.microsoft.com/office/drawing/2014/chart" uri="{C3380CC4-5D6E-409C-BE32-E72D297353CC}">
                    <c16:uniqueId val="{0000000C-2C27-4833-9A7A-FB92941EB704}"/>
                  </c:ext>
                </c:extLst>
              </c15:ser>
            </c15:filteredLineSeries>
            <c15:filteredLineSeries>
              <c15:ser>
                <c:idx val="15"/>
                <c:order val="15"/>
                <c:tx>
                  <c:v>Rd radial P (Mu*-based)</c:v>
                </c:tx>
                <c:spPr>
                  <a:ln w="22225" cap="rnd">
                    <a:solidFill>
                      <a:srgbClr val="7030A0"/>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Correlations!$AC$69:$AC$76</c15:sqref>
                        </c15:formulaRef>
                      </c:ext>
                    </c:extLst>
                    <c:numCache>
                      <c:formatCode>General</c:formatCode>
                      <c:ptCount val="8"/>
                      <c:pt idx="0">
                        <c:v>0.89252539444019396</c:v>
                      </c:pt>
                      <c:pt idx="1">
                        <c:v>0.88337273164002805</c:v>
                      </c:pt>
                      <c:pt idx="2">
                        <c:v>0.8981356081438</c:v>
                      </c:pt>
                      <c:pt idx="3">
                        <c:v>0.89817713079573402</c:v>
                      </c:pt>
                      <c:pt idx="4">
                        <c:v>0.89601381979925498</c:v>
                      </c:pt>
                      <c:pt idx="5">
                        <c:v>0.89883648570207897</c:v>
                      </c:pt>
                      <c:pt idx="6">
                        <c:v>0.91255904215283101</c:v>
                      </c:pt>
                      <c:pt idx="7">
                        <c:v>0.91832179133296798</c:v>
                      </c:pt>
                    </c:numCache>
                  </c:numRef>
                </c:val>
                <c:smooth val="0"/>
                <c:extLst xmlns:c15="http://schemas.microsoft.com/office/drawing/2012/chart">
                  <c:ext xmlns:c16="http://schemas.microsoft.com/office/drawing/2014/chart" uri="{C3380CC4-5D6E-409C-BE32-E72D297353CC}">
                    <c16:uniqueId val="{0000000D-2C27-4833-9A7A-FB92941EB704}"/>
                  </c:ext>
                </c:extLst>
              </c15:ser>
            </c15:filteredLineSeries>
            <c15:filteredLineSeries>
              <c15:ser>
                <c:idx val="17"/>
                <c:order val="17"/>
                <c:tx>
                  <c:v>Sobol rad base P (Xi-based)</c:v>
                </c:tx>
                <c:spPr>
                  <a:ln w="22225" cap="rnd">
                    <a:solidFill>
                      <a:srgbClr val="FF0000"/>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Correlations!$AA$58:$AA$65</c15:sqref>
                        </c15:formulaRef>
                      </c:ext>
                    </c:extLst>
                    <c:numCache>
                      <c:formatCode>General</c:formatCode>
                      <c:ptCount val="8"/>
                      <c:pt idx="0">
                        <c:v>0.83264095209632905</c:v>
                      </c:pt>
                      <c:pt idx="1">
                        <c:v>0.86068202065425403</c:v>
                      </c:pt>
                      <c:pt idx="2">
                        <c:v>0.85685907859291899</c:v>
                      </c:pt>
                      <c:pt idx="3">
                        <c:v>0.86218818323893598</c:v>
                      </c:pt>
                      <c:pt idx="4">
                        <c:v>0.86627052843783603</c:v>
                      </c:pt>
                      <c:pt idx="5">
                        <c:v>0.87071033784762597</c:v>
                      </c:pt>
                      <c:pt idx="6">
                        <c:v>0.89265151360963402</c:v>
                      </c:pt>
                      <c:pt idx="7">
                        <c:v>0.88201985082273604</c:v>
                      </c:pt>
                    </c:numCache>
                  </c:numRef>
                </c:val>
                <c:smooth val="0"/>
                <c:extLst xmlns:c15="http://schemas.microsoft.com/office/drawing/2012/chart">
                  <c:ext xmlns:c16="http://schemas.microsoft.com/office/drawing/2014/chart" uri="{C3380CC4-5D6E-409C-BE32-E72D297353CC}">
                    <c16:uniqueId val="{0000000E-2C27-4833-9A7A-FB92941EB704}"/>
                  </c:ext>
                </c:extLst>
              </c15:ser>
            </c15:filteredLineSeries>
            <c15:filteredLineSeries>
              <c15:ser>
                <c:idx val="19"/>
                <c:order val="19"/>
                <c:tx>
                  <c:v>Sobol rad base P (Mu*-based)</c:v>
                </c:tx>
                <c:spPr>
                  <a:ln w="22225" cap="rnd">
                    <a:solidFill>
                      <a:srgbClr val="C00000"/>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Correlations!$AA$69:$AA$76</c15:sqref>
                        </c15:formulaRef>
                      </c:ext>
                    </c:extLst>
                    <c:numCache>
                      <c:formatCode>General</c:formatCode>
                      <c:ptCount val="8"/>
                      <c:pt idx="0">
                        <c:v>0.83264095209632905</c:v>
                      </c:pt>
                      <c:pt idx="1">
                        <c:v>0.86512165116332496</c:v>
                      </c:pt>
                      <c:pt idx="2">
                        <c:v>0.85198552285159102</c:v>
                      </c:pt>
                      <c:pt idx="3">
                        <c:v>0.87202405943223305</c:v>
                      </c:pt>
                      <c:pt idx="4">
                        <c:v>0.86824221278338898</c:v>
                      </c:pt>
                      <c:pt idx="5">
                        <c:v>0.86990639757553001</c:v>
                      </c:pt>
                      <c:pt idx="6">
                        <c:v>0.89614751979158902</c:v>
                      </c:pt>
                      <c:pt idx="7">
                        <c:v>0.89168449967277996</c:v>
                      </c:pt>
                    </c:numCache>
                  </c:numRef>
                </c:val>
                <c:smooth val="0"/>
                <c:extLst xmlns:c15="http://schemas.microsoft.com/office/drawing/2012/chart">
                  <c:ext xmlns:c16="http://schemas.microsoft.com/office/drawing/2014/chart" uri="{C3380CC4-5D6E-409C-BE32-E72D297353CC}">
                    <c16:uniqueId val="{0000000F-2C27-4833-9A7A-FB92941EB704}"/>
                  </c:ext>
                </c:extLst>
              </c15:ser>
            </c15:filteredLineSeries>
          </c:ext>
        </c:extLst>
      </c:lineChart>
      <c:catAx>
        <c:axId val="692474176"/>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number</a:t>
                </a:r>
                <a:r>
                  <a:rPr lang="en-GB" sz="1400" baseline="0"/>
                  <a:t> of trajectories</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876510224"/>
        <c:crosses val="autoZero"/>
        <c:auto val="1"/>
        <c:lblAlgn val="ctr"/>
        <c:lblOffset val="100"/>
        <c:noMultiLvlLbl val="0"/>
      </c:catAx>
      <c:valAx>
        <c:axId val="876510224"/>
        <c:scaling>
          <c:orientation val="minMax"/>
          <c:max val="0.8"/>
          <c:min val="0.60000000000000009"/>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Kendall correlation </a:t>
                </a:r>
                <a:r>
                  <a:rPr lang="en-GB" sz="1400" baseline="0"/>
                  <a:t>(solid)</a:t>
                </a: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692474176"/>
        <c:crosses val="autoZero"/>
        <c:crossBetween val="midCat"/>
      </c:valAx>
      <c:valAx>
        <c:axId val="1252407727"/>
        <c:scaling>
          <c:orientation val="minMax"/>
          <c:max val="1"/>
        </c:scaling>
        <c:delete val="1"/>
        <c:axPos val="r"/>
        <c:numFmt formatCode="General" sourceLinked="1"/>
        <c:majorTickMark val="out"/>
        <c:minorTickMark val="none"/>
        <c:tickLblPos val="nextTo"/>
        <c:crossAx val="1252408975"/>
        <c:crosses val="max"/>
        <c:crossBetween val="between"/>
      </c:valAx>
      <c:catAx>
        <c:axId val="1252408975"/>
        <c:scaling>
          <c:orientation val="minMax"/>
        </c:scaling>
        <c:delete val="1"/>
        <c:axPos val="b"/>
        <c:numFmt formatCode="General" sourceLinked="1"/>
        <c:majorTickMark val="out"/>
        <c:minorTickMark val="none"/>
        <c:tickLblPos val="nextTo"/>
        <c:crossAx val="1252407727"/>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78005542603264"/>
          <c:y val="4.6437745098039218E-2"/>
          <c:w val="0.76439889147934725"/>
          <c:h val="0.78107291666666656"/>
        </c:manualLayout>
      </c:layout>
      <c:lineChart>
        <c:grouping val="standard"/>
        <c:varyColors val="0"/>
        <c:dLbls>
          <c:showLegendKey val="0"/>
          <c:showVal val="0"/>
          <c:showCatName val="0"/>
          <c:showSerName val="0"/>
          <c:showPercent val="0"/>
          <c:showBubbleSize val="0"/>
        </c:dLbls>
        <c:marker val="1"/>
        <c:smooth val="0"/>
        <c:axId val="692474176"/>
        <c:axId val="876510224"/>
        <c:extLst>
          <c:ext xmlns:c15="http://schemas.microsoft.com/office/drawing/2012/chart" uri="{02D57815-91ED-43cb-92C2-25804820EDAC}">
            <c15:filteredLineSeries>
              <c15:ser>
                <c:idx val="0"/>
                <c:order val="0"/>
                <c:tx>
                  <c:v>Sobol radial K (Xi-based)</c:v>
                </c:tx>
                <c:spPr>
                  <a:ln w="22225" cap="rnd">
                    <a:solidFill>
                      <a:schemeClr val="accent2"/>
                    </a:solidFill>
                    <a:round/>
                  </a:ln>
                  <a:effectLst/>
                </c:spPr>
                <c:marker>
                  <c:symbol val="none"/>
                </c:marker>
                <c:cat>
                  <c:numRef>
                    <c:extLst>
                      <c:ext uri="{02D57815-91ED-43cb-92C2-25804820EDAC}">
                        <c15:formulaRef>
                          <c15:sqref>Correlations!$U$17:$U$24</c15:sqref>
                        </c15:formulaRef>
                      </c:ext>
                    </c:extLst>
                    <c:numCache>
                      <c:formatCode>General</c:formatCode>
                      <c:ptCount val="8"/>
                      <c:pt idx="0">
                        <c:v>2</c:v>
                      </c:pt>
                      <c:pt idx="1">
                        <c:v>4</c:v>
                      </c:pt>
                      <c:pt idx="2">
                        <c:v>6</c:v>
                      </c:pt>
                      <c:pt idx="3">
                        <c:v>10</c:v>
                      </c:pt>
                      <c:pt idx="4">
                        <c:v>15</c:v>
                      </c:pt>
                      <c:pt idx="5">
                        <c:v>25</c:v>
                      </c:pt>
                      <c:pt idx="6">
                        <c:v>40</c:v>
                      </c:pt>
                      <c:pt idx="7">
                        <c:v>100</c:v>
                      </c:pt>
                    </c:numCache>
                  </c:numRef>
                </c:cat>
                <c:val>
                  <c:numRef>
                    <c:extLst>
                      <c:ext uri="{02D57815-91ED-43cb-92C2-25804820EDAC}">
                        <c15:formulaRef>
                          <c15:sqref>Correlations!$V$58:$V$65</c15:sqref>
                        </c15:formulaRef>
                      </c:ext>
                    </c:extLst>
                    <c:numCache>
                      <c:formatCode>General</c:formatCode>
                      <c:ptCount val="8"/>
                      <c:pt idx="0">
                        <c:v>0.63030204081632601</c:v>
                      </c:pt>
                      <c:pt idx="1">
                        <c:v>0.64630204081632603</c:v>
                      </c:pt>
                      <c:pt idx="2">
                        <c:v>0.66857142857142804</c:v>
                      </c:pt>
                      <c:pt idx="3">
                        <c:v>0.67866122448979505</c:v>
                      </c:pt>
                      <c:pt idx="4">
                        <c:v>0.69995102040816304</c:v>
                      </c:pt>
                      <c:pt idx="5">
                        <c:v>0.72065306122448902</c:v>
                      </c:pt>
                      <c:pt idx="6">
                        <c:v>0.74409795918367305</c:v>
                      </c:pt>
                      <c:pt idx="7">
                        <c:v>0.76287346938775502</c:v>
                      </c:pt>
                    </c:numCache>
                  </c:numRef>
                </c:val>
                <c:smooth val="0"/>
                <c:extLst>
                  <c:ext xmlns:c16="http://schemas.microsoft.com/office/drawing/2014/chart" uri="{C3380CC4-5D6E-409C-BE32-E72D297353CC}">
                    <c16:uniqueId val="{00000000-D5A3-4781-8A63-72BDA28358A2}"/>
                  </c:ext>
                </c:extLst>
              </c15:ser>
            </c15:filteredLineSeries>
            <c15:filteredLineSeries>
              <c15:ser>
                <c:idx val="2"/>
                <c:order val="2"/>
                <c:tx>
                  <c:v>Sobol radial K (Mu*-based)</c:v>
                </c:tx>
                <c:spPr>
                  <a:ln w="22225" cap="rnd">
                    <a:solidFill>
                      <a:schemeClr val="accent4"/>
                    </a:solidFill>
                    <a:round/>
                  </a:ln>
                  <a:effectLst/>
                </c:spPr>
                <c:marker>
                  <c:symbol val="none"/>
                </c:marker>
                <c:val>
                  <c:numRef>
                    <c:extLst xmlns:c15="http://schemas.microsoft.com/office/drawing/2012/chart">
                      <c:ext xmlns:c15="http://schemas.microsoft.com/office/drawing/2012/chart" uri="{02D57815-91ED-43cb-92C2-25804820EDAC}">
                        <c15:formulaRef>
                          <c15:sqref>Correlations!$V$69:$V$76</c15:sqref>
                        </c15:formulaRef>
                      </c:ext>
                    </c:extLst>
                    <c:numCache>
                      <c:formatCode>General</c:formatCode>
                      <c:ptCount val="8"/>
                      <c:pt idx="0">
                        <c:v>0.63030204081632601</c:v>
                      </c:pt>
                      <c:pt idx="1">
                        <c:v>0.65864489795918302</c:v>
                      </c:pt>
                      <c:pt idx="2">
                        <c:v>0.68558367346938798</c:v>
                      </c:pt>
                      <c:pt idx="3">
                        <c:v>0.68094693877551005</c:v>
                      </c:pt>
                      <c:pt idx="4">
                        <c:v>0.70543673469387702</c:v>
                      </c:pt>
                      <c:pt idx="5">
                        <c:v>0.716995918367347</c:v>
                      </c:pt>
                      <c:pt idx="6">
                        <c:v>0.72914285714285598</c:v>
                      </c:pt>
                      <c:pt idx="7">
                        <c:v>0.74413061224489796</c:v>
                      </c:pt>
                    </c:numCache>
                  </c:numRef>
                </c:val>
                <c:smooth val="0"/>
                <c:extLst xmlns:c15="http://schemas.microsoft.com/office/drawing/2012/chart">
                  <c:ext xmlns:c16="http://schemas.microsoft.com/office/drawing/2014/chart" uri="{C3380CC4-5D6E-409C-BE32-E72D297353CC}">
                    <c16:uniqueId val="{00000001-D5A3-4781-8A63-72BDA28358A2}"/>
                  </c:ext>
                </c:extLst>
              </c15:ser>
            </c15:filteredLineSeries>
            <c15:filteredLineSeries>
              <c15:ser>
                <c:idx val="4"/>
                <c:order val="4"/>
                <c:tx>
                  <c:v>OT Khare K (Xi-based)</c:v>
                </c:tx>
                <c:spPr>
                  <a:ln w="28575" cap="rnd">
                    <a:solidFill>
                      <a:schemeClr val="accent5"/>
                    </a:solidFill>
                    <a:round/>
                  </a:ln>
                  <a:effectLst/>
                </c:spPr>
                <c:marker>
                  <c:symbol val="none"/>
                </c:marker>
                <c:val>
                  <c:numRef>
                    <c:extLst xmlns:c15="http://schemas.microsoft.com/office/drawing/2012/chart">
                      <c:ext xmlns:c15="http://schemas.microsoft.com/office/drawing/2012/chart" uri="{02D57815-91ED-43cb-92C2-25804820EDAC}">
                        <c15:formulaRef>
                          <c15:sqref>Correlations!$AD$58:$AD$65</c15:sqref>
                        </c15:formulaRef>
                      </c:ext>
                    </c:extLst>
                    <c:numCache>
                      <c:formatCode>General</c:formatCode>
                      <c:ptCount val="8"/>
                      <c:pt idx="0">
                        <c:v>0</c:v>
                      </c:pt>
                    </c:numCache>
                  </c:numRef>
                </c:val>
                <c:smooth val="0"/>
                <c:extLst xmlns:c15="http://schemas.microsoft.com/office/drawing/2012/chart">
                  <c:ext xmlns:c16="http://schemas.microsoft.com/office/drawing/2014/chart" uri="{C3380CC4-5D6E-409C-BE32-E72D297353CC}">
                    <c16:uniqueId val="{00000010-D5A3-4781-8A63-72BDA28358A2}"/>
                  </c:ext>
                </c:extLst>
              </c15:ser>
            </c15:filteredLineSeries>
            <c15:filteredLineSeries>
              <c15:ser>
                <c:idx val="6"/>
                <c:order val="6"/>
                <c:tx>
                  <c:v>OT Khare K (Mu*-based)</c:v>
                </c:tx>
                <c:spPr>
                  <a:ln w="28575" cap="rnd">
                    <a:solidFill>
                      <a:schemeClr val="accent1">
                        <a:lumMod val="60000"/>
                      </a:schemeClr>
                    </a:solidFill>
                    <a:round/>
                  </a:ln>
                  <a:effectLst/>
                </c:spPr>
                <c:marker>
                  <c:symbol val="none"/>
                </c:marker>
                <c:val>
                  <c:numRef>
                    <c:extLst xmlns:c15="http://schemas.microsoft.com/office/drawing/2012/chart">
                      <c:ext xmlns:c15="http://schemas.microsoft.com/office/drawing/2012/chart" uri="{02D57815-91ED-43cb-92C2-25804820EDAC}">
                        <c15:formulaRef>
                          <c15:sqref>Correlations!$AD$69:$AD$76</c15:sqref>
                        </c15:formulaRef>
                      </c:ext>
                    </c:extLst>
                    <c:numCache>
                      <c:formatCode>General</c:formatCode>
                      <c:ptCount val="8"/>
                      <c:pt idx="0">
                        <c:v>0</c:v>
                      </c:pt>
                    </c:numCache>
                  </c:numRef>
                </c:val>
                <c:smooth val="0"/>
                <c:extLst xmlns:c15="http://schemas.microsoft.com/office/drawing/2012/chart">
                  <c:ext xmlns:c16="http://schemas.microsoft.com/office/drawing/2014/chart" uri="{C3380CC4-5D6E-409C-BE32-E72D297353CC}">
                    <c16:uniqueId val="{00000012-D5A3-4781-8A63-72BDA28358A2}"/>
                  </c:ext>
                </c:extLst>
              </c15:ser>
            </c15:filteredLineSeries>
            <c15:filteredLineSeries>
              <c15:ser>
                <c:idx val="8"/>
                <c:order val="8"/>
                <c:tx>
                  <c:v>Sobol winding K (Xi-based)</c:v>
                </c:tx>
                <c:spPr>
                  <a:ln w="22225" cap="rnd">
                    <a:solidFill>
                      <a:srgbClr val="92D050"/>
                    </a:solidFill>
                    <a:round/>
                  </a:ln>
                  <a:effectLst/>
                </c:spPr>
                <c:marker>
                  <c:symbol val="none"/>
                </c:marker>
                <c:val>
                  <c:numRef>
                    <c:extLst xmlns:c15="http://schemas.microsoft.com/office/drawing/2012/chart">
                      <c:ext xmlns:c15="http://schemas.microsoft.com/office/drawing/2012/chart" uri="{02D57815-91ED-43cb-92C2-25804820EDAC}">
                        <c15:formulaRef>
                          <c15:sqref>Correlations!$X$58:$X$65</c15:sqref>
                        </c15:formulaRef>
                      </c:ext>
                    </c:extLst>
                    <c:numCache>
                      <c:formatCode>General</c:formatCode>
                      <c:ptCount val="8"/>
                      <c:pt idx="0">
                        <c:v>0.61263673469387703</c:v>
                      </c:pt>
                      <c:pt idx="1">
                        <c:v>0.63794285714285703</c:v>
                      </c:pt>
                      <c:pt idx="2">
                        <c:v>0.65048163265306103</c:v>
                      </c:pt>
                      <c:pt idx="3">
                        <c:v>0.68391836734693801</c:v>
                      </c:pt>
                      <c:pt idx="4">
                        <c:v>0.69492244897959099</c:v>
                      </c:pt>
                      <c:pt idx="5">
                        <c:v>0.72333061224489803</c:v>
                      </c:pt>
                      <c:pt idx="6">
                        <c:v>0.74390204081632605</c:v>
                      </c:pt>
                      <c:pt idx="7">
                        <c:v>0.76062040816326504</c:v>
                      </c:pt>
                    </c:numCache>
                  </c:numRef>
                </c:val>
                <c:smooth val="0"/>
                <c:extLst xmlns:c15="http://schemas.microsoft.com/office/drawing/2012/chart">
                  <c:ext xmlns:c16="http://schemas.microsoft.com/office/drawing/2014/chart" uri="{C3380CC4-5D6E-409C-BE32-E72D297353CC}">
                    <c16:uniqueId val="{00000002-D5A3-4781-8A63-72BDA28358A2}"/>
                  </c:ext>
                </c:extLst>
              </c15:ser>
            </c15:filteredLineSeries>
            <c15:filteredLineSeries>
              <c15:ser>
                <c:idx val="10"/>
                <c:order val="10"/>
                <c:tx>
                  <c:v>Sobol winding K (Mu*-based)</c:v>
                </c:tx>
                <c:spPr>
                  <a:ln w="22225" cap="rnd">
                    <a:solidFill>
                      <a:srgbClr val="00B050"/>
                    </a:solidFill>
                    <a:round/>
                  </a:ln>
                  <a:effectLst/>
                </c:spPr>
                <c:marker>
                  <c:symbol val="none"/>
                </c:marker>
                <c:val>
                  <c:numRef>
                    <c:extLst xmlns:c15="http://schemas.microsoft.com/office/drawing/2012/chart">
                      <c:ext xmlns:c15="http://schemas.microsoft.com/office/drawing/2012/chart" uri="{02D57815-91ED-43cb-92C2-25804820EDAC}">
                        <c15:formulaRef>
                          <c15:sqref>Correlations!$X$69:$X$76</c15:sqref>
                        </c15:formulaRef>
                      </c:ext>
                    </c:extLst>
                    <c:numCache>
                      <c:formatCode>General</c:formatCode>
                      <c:ptCount val="8"/>
                      <c:pt idx="0">
                        <c:v>0.61263673469387703</c:v>
                      </c:pt>
                      <c:pt idx="1">
                        <c:v>0.64081632653061205</c:v>
                      </c:pt>
                      <c:pt idx="2">
                        <c:v>0.66550204081632602</c:v>
                      </c:pt>
                      <c:pt idx="3">
                        <c:v>0.68862040816326497</c:v>
                      </c:pt>
                      <c:pt idx="4">
                        <c:v>0.68235102040816298</c:v>
                      </c:pt>
                      <c:pt idx="5">
                        <c:v>0.71826938775510096</c:v>
                      </c:pt>
                      <c:pt idx="6">
                        <c:v>0.72421224489795899</c:v>
                      </c:pt>
                      <c:pt idx="7">
                        <c:v>0.74308571428571402</c:v>
                      </c:pt>
                    </c:numCache>
                  </c:numRef>
                </c:val>
                <c:smooth val="0"/>
                <c:extLst xmlns:c15="http://schemas.microsoft.com/office/drawing/2012/chart">
                  <c:ext xmlns:c16="http://schemas.microsoft.com/office/drawing/2014/chart" uri="{C3380CC4-5D6E-409C-BE32-E72D297353CC}">
                    <c16:uniqueId val="{00000003-D5A3-4781-8A63-72BDA28358A2}"/>
                  </c:ext>
                </c:extLst>
              </c15:ser>
            </c15:filteredLineSeries>
            <c15:filteredLineSeries>
              <c15:ser>
                <c:idx val="12"/>
                <c:order val="12"/>
                <c:tx>
                  <c:v>Rd radial K (Xi-based)</c:v>
                </c:tx>
                <c:spPr>
                  <a:ln w="22225" cap="rnd">
                    <a:solidFill>
                      <a:srgbClr val="BC14A8"/>
                    </a:solidFill>
                    <a:round/>
                  </a:ln>
                  <a:effectLst/>
                </c:spPr>
                <c:marker>
                  <c:symbol val="none"/>
                </c:marker>
                <c:val>
                  <c:numRef>
                    <c:extLst xmlns:c15="http://schemas.microsoft.com/office/drawing/2012/chart">
                      <c:ext xmlns:c15="http://schemas.microsoft.com/office/drawing/2012/chart" uri="{02D57815-91ED-43cb-92C2-25804820EDAC}">
                        <c15:formulaRef>
                          <c15:sqref>Correlations!$AB$58:$AB$65</c15:sqref>
                        </c15:formulaRef>
                      </c:ext>
                    </c:extLst>
                    <c:numCache>
                      <c:formatCode>General</c:formatCode>
                      <c:ptCount val="8"/>
                      <c:pt idx="0">
                        <c:v>0.71657142857142797</c:v>
                      </c:pt>
                      <c:pt idx="1">
                        <c:v>0.71010612244897897</c:v>
                      </c:pt>
                      <c:pt idx="2">
                        <c:v>0.72133877551020398</c:v>
                      </c:pt>
                      <c:pt idx="3">
                        <c:v>0.73740408163265303</c:v>
                      </c:pt>
                      <c:pt idx="4">
                        <c:v>0.73289795918367295</c:v>
                      </c:pt>
                      <c:pt idx="5">
                        <c:v>0.74537142857142802</c:v>
                      </c:pt>
                      <c:pt idx="6">
                        <c:v>0.75794285714285703</c:v>
                      </c:pt>
                      <c:pt idx="7">
                        <c:v>0.76404897959183604</c:v>
                      </c:pt>
                    </c:numCache>
                  </c:numRef>
                </c:val>
                <c:smooth val="0"/>
                <c:extLst xmlns:c15="http://schemas.microsoft.com/office/drawing/2012/chart">
                  <c:ext xmlns:c16="http://schemas.microsoft.com/office/drawing/2014/chart" uri="{C3380CC4-5D6E-409C-BE32-E72D297353CC}">
                    <c16:uniqueId val="{00000004-D5A3-4781-8A63-72BDA28358A2}"/>
                  </c:ext>
                </c:extLst>
              </c15:ser>
            </c15:filteredLineSeries>
            <c15:filteredLineSeries>
              <c15:ser>
                <c:idx val="14"/>
                <c:order val="14"/>
                <c:tx>
                  <c:v>Rd radial K (Mu*-based)</c:v>
                </c:tx>
                <c:spPr>
                  <a:ln w="22225" cap="rnd">
                    <a:solidFill>
                      <a:srgbClr val="7030A0"/>
                    </a:solidFill>
                    <a:round/>
                  </a:ln>
                  <a:effectLst/>
                </c:spPr>
                <c:marker>
                  <c:symbol val="none"/>
                </c:marker>
                <c:val>
                  <c:numRef>
                    <c:extLst xmlns:c15="http://schemas.microsoft.com/office/drawing/2012/chart">
                      <c:ext xmlns:c15="http://schemas.microsoft.com/office/drawing/2012/chart" uri="{02D57815-91ED-43cb-92C2-25804820EDAC}">
                        <c15:formulaRef>
                          <c15:sqref>Correlations!$AB$69:$AB$76</c15:sqref>
                        </c15:formulaRef>
                      </c:ext>
                    </c:extLst>
                    <c:numCache>
                      <c:formatCode>General</c:formatCode>
                      <c:ptCount val="8"/>
                      <c:pt idx="0">
                        <c:v>0.71657142857142797</c:v>
                      </c:pt>
                      <c:pt idx="1">
                        <c:v>0.71115102040816203</c:v>
                      </c:pt>
                      <c:pt idx="2">
                        <c:v>0.72911020408163196</c:v>
                      </c:pt>
                      <c:pt idx="3">
                        <c:v>0.73926530612244801</c:v>
                      </c:pt>
                      <c:pt idx="4">
                        <c:v>0.73622857142857101</c:v>
                      </c:pt>
                      <c:pt idx="5">
                        <c:v>0.74138775510204102</c:v>
                      </c:pt>
                      <c:pt idx="6">
                        <c:v>0.74504489795918405</c:v>
                      </c:pt>
                      <c:pt idx="7">
                        <c:v>0.75245714285714205</c:v>
                      </c:pt>
                    </c:numCache>
                  </c:numRef>
                </c:val>
                <c:smooth val="0"/>
                <c:extLst xmlns:c15="http://schemas.microsoft.com/office/drawing/2012/chart">
                  <c:ext xmlns:c16="http://schemas.microsoft.com/office/drawing/2014/chart" uri="{C3380CC4-5D6E-409C-BE32-E72D297353CC}">
                    <c16:uniqueId val="{00000005-D5A3-4781-8A63-72BDA28358A2}"/>
                  </c:ext>
                </c:extLst>
              </c15:ser>
            </c15:filteredLineSeries>
            <c15:filteredLineSeries>
              <c15:ser>
                <c:idx val="16"/>
                <c:order val="16"/>
                <c:tx>
                  <c:v>Sobol rad base K (Xi-based)</c:v>
                </c:tx>
                <c:spPr>
                  <a:ln w="22225" cap="rnd">
                    <a:solidFill>
                      <a:srgbClr val="FF0000"/>
                    </a:solidFill>
                    <a:round/>
                  </a:ln>
                  <a:effectLst/>
                </c:spPr>
                <c:marker>
                  <c:symbol val="none"/>
                </c:marker>
                <c:val>
                  <c:numRef>
                    <c:extLst xmlns:c15="http://schemas.microsoft.com/office/drawing/2012/chart">
                      <c:ext xmlns:c15="http://schemas.microsoft.com/office/drawing/2012/chart" uri="{02D57815-91ED-43cb-92C2-25804820EDAC}">
                        <c15:formulaRef>
                          <c15:sqref>Correlations!$Z$58:$Z$65</c15:sqref>
                        </c15:formulaRef>
                      </c:ext>
                    </c:extLst>
                    <c:numCache>
                      <c:formatCode>General</c:formatCode>
                      <c:ptCount val="8"/>
                      <c:pt idx="0">
                        <c:v>0.63059591836734696</c:v>
                      </c:pt>
                      <c:pt idx="1">
                        <c:v>0.668506122448979</c:v>
                      </c:pt>
                      <c:pt idx="2">
                        <c:v>0.65844897959183601</c:v>
                      </c:pt>
                      <c:pt idx="3">
                        <c:v>0.67657142857142805</c:v>
                      </c:pt>
                      <c:pt idx="4">
                        <c:v>0.67797551020408098</c:v>
                      </c:pt>
                      <c:pt idx="5">
                        <c:v>0.67921632653061204</c:v>
                      </c:pt>
                      <c:pt idx="6">
                        <c:v>0.70236734693877501</c:v>
                      </c:pt>
                      <c:pt idx="7">
                        <c:v>0.69276734693877495</c:v>
                      </c:pt>
                    </c:numCache>
                  </c:numRef>
                </c:val>
                <c:smooth val="0"/>
                <c:extLst xmlns:c15="http://schemas.microsoft.com/office/drawing/2012/chart">
                  <c:ext xmlns:c16="http://schemas.microsoft.com/office/drawing/2014/chart" uri="{C3380CC4-5D6E-409C-BE32-E72D297353CC}">
                    <c16:uniqueId val="{00000006-D5A3-4781-8A63-72BDA28358A2}"/>
                  </c:ext>
                </c:extLst>
              </c15:ser>
            </c15:filteredLineSeries>
            <c15:filteredLineSeries>
              <c15:ser>
                <c:idx val="18"/>
                <c:order val="18"/>
                <c:tx>
                  <c:v>Sobol rad base K (Mu*-based)</c:v>
                </c:tx>
                <c:spPr>
                  <a:ln w="22225" cap="rnd">
                    <a:solidFill>
                      <a:srgbClr val="C00000"/>
                    </a:solidFill>
                    <a:round/>
                  </a:ln>
                  <a:effectLst/>
                </c:spPr>
                <c:marker>
                  <c:symbol val="none"/>
                </c:marker>
                <c:val>
                  <c:numRef>
                    <c:extLst xmlns:c15="http://schemas.microsoft.com/office/drawing/2012/chart">
                      <c:ext xmlns:c15="http://schemas.microsoft.com/office/drawing/2012/chart" uri="{02D57815-91ED-43cb-92C2-25804820EDAC}">
                        <c15:formulaRef>
                          <c15:sqref>Correlations!$Z$69:$Z$76</c15:sqref>
                        </c15:formulaRef>
                      </c:ext>
                    </c:extLst>
                    <c:numCache>
                      <c:formatCode>General</c:formatCode>
                      <c:ptCount val="8"/>
                      <c:pt idx="0">
                        <c:v>0.63059591836734696</c:v>
                      </c:pt>
                      <c:pt idx="1">
                        <c:v>0.69590204081632601</c:v>
                      </c:pt>
                      <c:pt idx="2">
                        <c:v>0.68065306122448899</c:v>
                      </c:pt>
                      <c:pt idx="3">
                        <c:v>0.70057142857142796</c:v>
                      </c:pt>
                      <c:pt idx="4">
                        <c:v>0.70354285714285703</c:v>
                      </c:pt>
                      <c:pt idx="5">
                        <c:v>0.70782040816326497</c:v>
                      </c:pt>
                      <c:pt idx="6">
                        <c:v>0.72173061224489699</c:v>
                      </c:pt>
                      <c:pt idx="7">
                        <c:v>0.72225306122448896</c:v>
                      </c:pt>
                    </c:numCache>
                  </c:numRef>
                </c:val>
                <c:smooth val="0"/>
                <c:extLst xmlns:c15="http://schemas.microsoft.com/office/drawing/2012/chart">
                  <c:ext xmlns:c16="http://schemas.microsoft.com/office/drawing/2014/chart" uri="{C3380CC4-5D6E-409C-BE32-E72D297353CC}">
                    <c16:uniqueId val="{00000007-D5A3-4781-8A63-72BDA28358A2}"/>
                  </c:ext>
                </c:extLst>
              </c15:ser>
            </c15:filteredLineSeries>
          </c:ext>
        </c:extLst>
      </c:lineChart>
      <c:lineChart>
        <c:grouping val="standard"/>
        <c:varyColors val="0"/>
        <c:ser>
          <c:idx val="1"/>
          <c:order val="1"/>
          <c:tx>
            <c:v>Sobol radial P (Xi-based)</c:v>
          </c:tx>
          <c:spPr>
            <a:ln w="22225" cap="rnd">
              <a:solidFill>
                <a:schemeClr val="accent2"/>
              </a:solidFill>
              <a:prstDash val="dash"/>
              <a:round/>
            </a:ln>
            <a:effectLst/>
          </c:spPr>
          <c:marker>
            <c:symbol val="none"/>
          </c:marker>
          <c:cat>
            <c:numRef>
              <c:f>Correlations!$U$17:$U$24</c:f>
              <c:numCache>
                <c:formatCode>General</c:formatCode>
                <c:ptCount val="8"/>
                <c:pt idx="0">
                  <c:v>2</c:v>
                </c:pt>
                <c:pt idx="1">
                  <c:v>4</c:v>
                </c:pt>
                <c:pt idx="2">
                  <c:v>6</c:v>
                </c:pt>
                <c:pt idx="3">
                  <c:v>10</c:v>
                </c:pt>
                <c:pt idx="4">
                  <c:v>15</c:v>
                </c:pt>
                <c:pt idx="5">
                  <c:v>25</c:v>
                </c:pt>
                <c:pt idx="6">
                  <c:v>40</c:v>
                </c:pt>
                <c:pt idx="7">
                  <c:v>100</c:v>
                </c:pt>
              </c:numCache>
            </c:numRef>
          </c:cat>
          <c:val>
            <c:numRef>
              <c:f>Correlations!$W$58:$W$65</c:f>
              <c:numCache>
                <c:formatCode>General</c:formatCode>
                <c:ptCount val="8"/>
                <c:pt idx="0">
                  <c:v>0.82154002370036805</c:v>
                </c:pt>
                <c:pt idx="1">
                  <c:v>0.83655161140211998</c:v>
                </c:pt>
                <c:pt idx="2">
                  <c:v>0.85785950365653596</c:v>
                </c:pt>
                <c:pt idx="3">
                  <c:v>0.86795994412066402</c:v>
                </c:pt>
                <c:pt idx="4">
                  <c:v>0.88237506421563305</c:v>
                </c:pt>
                <c:pt idx="5">
                  <c:v>0.90671533899883305</c:v>
                </c:pt>
                <c:pt idx="6">
                  <c:v>0.92639350419650601</c:v>
                </c:pt>
                <c:pt idx="7">
                  <c:v>0.94502629979420505</c:v>
                </c:pt>
              </c:numCache>
            </c:numRef>
          </c:val>
          <c:smooth val="0"/>
          <c:extLst>
            <c:ext xmlns:c16="http://schemas.microsoft.com/office/drawing/2014/chart" uri="{C3380CC4-5D6E-409C-BE32-E72D297353CC}">
              <c16:uniqueId val="{00000008-D5A3-4781-8A63-72BDA28358A2}"/>
            </c:ext>
          </c:extLst>
        </c:ser>
        <c:ser>
          <c:idx val="3"/>
          <c:order val="3"/>
          <c:tx>
            <c:v>Sobol radial P (Mu*-based)</c:v>
          </c:tx>
          <c:spPr>
            <a:ln w="22225" cap="rnd">
              <a:solidFill>
                <a:schemeClr val="accent4"/>
              </a:solidFill>
              <a:prstDash val="dash"/>
              <a:round/>
            </a:ln>
            <a:effectLst/>
          </c:spPr>
          <c:marker>
            <c:symbol val="none"/>
          </c:marker>
          <c:val>
            <c:numRef>
              <c:f>Correlations!$W$69:$W$76</c:f>
              <c:numCache>
                <c:formatCode>General</c:formatCode>
                <c:ptCount val="8"/>
                <c:pt idx="0">
                  <c:v>0.82154002370036805</c:v>
                </c:pt>
                <c:pt idx="1">
                  <c:v>0.815213768414767</c:v>
                </c:pt>
                <c:pt idx="2">
                  <c:v>0.85369518846757897</c:v>
                </c:pt>
                <c:pt idx="3">
                  <c:v>0.84606937113943104</c:v>
                </c:pt>
                <c:pt idx="4">
                  <c:v>0.86350456915658502</c:v>
                </c:pt>
                <c:pt idx="5">
                  <c:v>0.87939183077190097</c:v>
                </c:pt>
                <c:pt idx="6">
                  <c:v>0.89098024742442405</c:v>
                </c:pt>
                <c:pt idx="7">
                  <c:v>0.91556993910385898</c:v>
                </c:pt>
              </c:numCache>
            </c:numRef>
          </c:val>
          <c:smooth val="0"/>
          <c:extLst>
            <c:ext xmlns:c16="http://schemas.microsoft.com/office/drawing/2014/chart" uri="{C3380CC4-5D6E-409C-BE32-E72D297353CC}">
              <c16:uniqueId val="{00000009-D5A3-4781-8A63-72BDA28358A2}"/>
            </c:ext>
          </c:extLst>
        </c:ser>
        <c:ser>
          <c:idx val="9"/>
          <c:order val="9"/>
          <c:tx>
            <c:v>Sobol winding P (Xi-based)</c:v>
          </c:tx>
          <c:spPr>
            <a:ln w="22225" cap="rnd">
              <a:solidFill>
                <a:srgbClr val="92D050"/>
              </a:solidFill>
              <a:prstDash val="dash"/>
              <a:round/>
            </a:ln>
            <a:effectLst/>
          </c:spPr>
          <c:marker>
            <c:symbol val="none"/>
          </c:marker>
          <c:val>
            <c:numRef>
              <c:f>Correlations!$Y$58:$Y$65</c:f>
              <c:numCache>
                <c:formatCode>General</c:formatCode>
                <c:ptCount val="8"/>
                <c:pt idx="0">
                  <c:v>0.77992297023747503</c:v>
                </c:pt>
                <c:pt idx="1">
                  <c:v>0.79928539368350204</c:v>
                </c:pt>
                <c:pt idx="2">
                  <c:v>0.81082030629415602</c:v>
                </c:pt>
                <c:pt idx="3">
                  <c:v>0.86643152570703796</c:v>
                </c:pt>
                <c:pt idx="4">
                  <c:v>0.88495174433246004</c:v>
                </c:pt>
                <c:pt idx="5">
                  <c:v>0.90758144601475599</c:v>
                </c:pt>
                <c:pt idx="6">
                  <c:v>0.92692850675684502</c:v>
                </c:pt>
                <c:pt idx="7">
                  <c:v>0.94011082295702997</c:v>
                </c:pt>
              </c:numCache>
            </c:numRef>
          </c:val>
          <c:smooth val="0"/>
          <c:extLst>
            <c:ext xmlns:c16="http://schemas.microsoft.com/office/drawing/2014/chart" uri="{C3380CC4-5D6E-409C-BE32-E72D297353CC}">
              <c16:uniqueId val="{0000000A-D5A3-4781-8A63-72BDA28358A2}"/>
            </c:ext>
          </c:extLst>
        </c:ser>
        <c:ser>
          <c:idx val="11"/>
          <c:order val="11"/>
          <c:tx>
            <c:v>Sobol winding P (Mu*-based)</c:v>
          </c:tx>
          <c:spPr>
            <a:ln w="22225" cap="rnd">
              <a:solidFill>
                <a:srgbClr val="00B050"/>
              </a:solidFill>
              <a:prstDash val="dash"/>
              <a:round/>
            </a:ln>
            <a:effectLst/>
          </c:spPr>
          <c:marker>
            <c:symbol val="none"/>
          </c:marker>
          <c:val>
            <c:numRef>
              <c:f>Correlations!$Y$69:$Y$76</c:f>
              <c:numCache>
                <c:formatCode>General</c:formatCode>
                <c:ptCount val="8"/>
                <c:pt idx="0">
                  <c:v>0.77992297023747503</c:v>
                </c:pt>
                <c:pt idx="1">
                  <c:v>0.76602766062373395</c:v>
                </c:pt>
                <c:pt idx="2">
                  <c:v>0.80563176376970802</c:v>
                </c:pt>
                <c:pt idx="3">
                  <c:v>0.82524806283715202</c:v>
                </c:pt>
                <c:pt idx="4">
                  <c:v>0.82658528916767804</c:v>
                </c:pt>
                <c:pt idx="5">
                  <c:v>0.87524228604424903</c:v>
                </c:pt>
                <c:pt idx="6">
                  <c:v>0.88689050606842601</c:v>
                </c:pt>
                <c:pt idx="7">
                  <c:v>0.903108262970854</c:v>
                </c:pt>
              </c:numCache>
            </c:numRef>
          </c:val>
          <c:smooth val="0"/>
          <c:extLst>
            <c:ext xmlns:c16="http://schemas.microsoft.com/office/drawing/2014/chart" uri="{C3380CC4-5D6E-409C-BE32-E72D297353CC}">
              <c16:uniqueId val="{0000000B-D5A3-4781-8A63-72BDA28358A2}"/>
            </c:ext>
          </c:extLst>
        </c:ser>
        <c:ser>
          <c:idx val="13"/>
          <c:order val="13"/>
          <c:tx>
            <c:v>Rd radial P (Xi-based)</c:v>
          </c:tx>
          <c:spPr>
            <a:ln w="22225" cap="rnd">
              <a:solidFill>
                <a:srgbClr val="BC14A8"/>
              </a:solidFill>
              <a:prstDash val="dash"/>
              <a:round/>
            </a:ln>
            <a:effectLst/>
          </c:spPr>
          <c:marker>
            <c:symbol val="none"/>
          </c:marker>
          <c:val>
            <c:numRef>
              <c:f>Correlations!$AC$58:$AC$65</c:f>
              <c:numCache>
                <c:formatCode>General</c:formatCode>
                <c:ptCount val="8"/>
                <c:pt idx="0">
                  <c:v>0.89252539444019396</c:v>
                </c:pt>
                <c:pt idx="1">
                  <c:v>0.88680028940379096</c:v>
                </c:pt>
                <c:pt idx="2">
                  <c:v>0.88422828496341599</c:v>
                </c:pt>
                <c:pt idx="3">
                  <c:v>0.89564816445131701</c:v>
                </c:pt>
                <c:pt idx="4">
                  <c:v>0.89884979569639101</c:v>
                </c:pt>
                <c:pt idx="5">
                  <c:v>0.91411236694016296</c:v>
                </c:pt>
                <c:pt idx="6">
                  <c:v>0.93360910434898003</c:v>
                </c:pt>
                <c:pt idx="7">
                  <c:v>0.94300347755476799</c:v>
                </c:pt>
              </c:numCache>
            </c:numRef>
          </c:val>
          <c:smooth val="0"/>
          <c:extLst>
            <c:ext xmlns:c16="http://schemas.microsoft.com/office/drawing/2014/chart" uri="{C3380CC4-5D6E-409C-BE32-E72D297353CC}">
              <c16:uniqueId val="{0000000C-D5A3-4781-8A63-72BDA28358A2}"/>
            </c:ext>
          </c:extLst>
        </c:ser>
        <c:ser>
          <c:idx val="15"/>
          <c:order val="15"/>
          <c:tx>
            <c:v>Rd radial P (Mu*-based)</c:v>
          </c:tx>
          <c:spPr>
            <a:ln w="22225" cap="rnd">
              <a:solidFill>
                <a:srgbClr val="7030A0"/>
              </a:solidFill>
              <a:prstDash val="dash"/>
              <a:round/>
            </a:ln>
            <a:effectLst/>
          </c:spPr>
          <c:marker>
            <c:symbol val="none"/>
          </c:marker>
          <c:val>
            <c:numRef>
              <c:f>Correlations!$AC$69:$AC$76</c:f>
              <c:numCache>
                <c:formatCode>General</c:formatCode>
                <c:ptCount val="8"/>
                <c:pt idx="0">
                  <c:v>0.89252539444019396</c:v>
                </c:pt>
                <c:pt idx="1">
                  <c:v>0.88337273164002805</c:v>
                </c:pt>
                <c:pt idx="2">
                  <c:v>0.8981356081438</c:v>
                </c:pt>
                <c:pt idx="3">
                  <c:v>0.89817713079573402</c:v>
                </c:pt>
                <c:pt idx="4">
                  <c:v>0.89601381979925498</c:v>
                </c:pt>
                <c:pt idx="5">
                  <c:v>0.89883648570207897</c:v>
                </c:pt>
                <c:pt idx="6">
                  <c:v>0.91255904215283101</c:v>
                </c:pt>
                <c:pt idx="7">
                  <c:v>0.91832179133296798</c:v>
                </c:pt>
              </c:numCache>
            </c:numRef>
          </c:val>
          <c:smooth val="0"/>
          <c:extLst>
            <c:ext xmlns:c16="http://schemas.microsoft.com/office/drawing/2014/chart" uri="{C3380CC4-5D6E-409C-BE32-E72D297353CC}">
              <c16:uniqueId val="{0000000D-D5A3-4781-8A63-72BDA28358A2}"/>
            </c:ext>
          </c:extLst>
        </c:ser>
        <c:ser>
          <c:idx val="17"/>
          <c:order val="17"/>
          <c:tx>
            <c:v>Sobol rad base P (Xi-based)</c:v>
          </c:tx>
          <c:spPr>
            <a:ln w="22225" cap="rnd">
              <a:solidFill>
                <a:srgbClr val="FF0000"/>
              </a:solidFill>
              <a:prstDash val="dash"/>
              <a:round/>
            </a:ln>
            <a:effectLst/>
          </c:spPr>
          <c:marker>
            <c:symbol val="none"/>
          </c:marker>
          <c:val>
            <c:numRef>
              <c:f>Correlations!$AA$58:$AA$65</c:f>
              <c:numCache>
                <c:formatCode>General</c:formatCode>
                <c:ptCount val="8"/>
                <c:pt idx="0">
                  <c:v>0.83264095209632905</c:v>
                </c:pt>
                <c:pt idx="1">
                  <c:v>0.86068202065425403</c:v>
                </c:pt>
                <c:pt idx="2">
                  <c:v>0.85685907859291899</c:v>
                </c:pt>
                <c:pt idx="3">
                  <c:v>0.86218818323893598</c:v>
                </c:pt>
                <c:pt idx="4">
                  <c:v>0.86627052843783603</c:v>
                </c:pt>
                <c:pt idx="5">
                  <c:v>0.87071033784762597</c:v>
                </c:pt>
                <c:pt idx="6">
                  <c:v>0.89265151360963402</c:v>
                </c:pt>
                <c:pt idx="7">
                  <c:v>0.88201985082273604</c:v>
                </c:pt>
              </c:numCache>
            </c:numRef>
          </c:val>
          <c:smooth val="0"/>
          <c:extLst>
            <c:ext xmlns:c16="http://schemas.microsoft.com/office/drawing/2014/chart" uri="{C3380CC4-5D6E-409C-BE32-E72D297353CC}">
              <c16:uniqueId val="{0000000E-D5A3-4781-8A63-72BDA28358A2}"/>
            </c:ext>
          </c:extLst>
        </c:ser>
        <c:ser>
          <c:idx val="19"/>
          <c:order val="19"/>
          <c:tx>
            <c:v>Sobol rad base P (Mu*-based)</c:v>
          </c:tx>
          <c:spPr>
            <a:ln w="22225" cap="rnd">
              <a:solidFill>
                <a:srgbClr val="C00000"/>
              </a:solidFill>
              <a:prstDash val="dash"/>
              <a:round/>
            </a:ln>
            <a:effectLst/>
          </c:spPr>
          <c:marker>
            <c:symbol val="none"/>
          </c:marker>
          <c:val>
            <c:numRef>
              <c:f>Correlations!$AA$69:$AA$76</c:f>
              <c:numCache>
                <c:formatCode>General</c:formatCode>
                <c:ptCount val="8"/>
                <c:pt idx="0">
                  <c:v>0.83264095209632905</c:v>
                </c:pt>
                <c:pt idx="1">
                  <c:v>0.86512165116332496</c:v>
                </c:pt>
                <c:pt idx="2">
                  <c:v>0.85198552285159102</c:v>
                </c:pt>
                <c:pt idx="3">
                  <c:v>0.87202405943223305</c:v>
                </c:pt>
                <c:pt idx="4">
                  <c:v>0.86824221278338898</c:v>
                </c:pt>
                <c:pt idx="5">
                  <c:v>0.86990639757553001</c:v>
                </c:pt>
                <c:pt idx="6">
                  <c:v>0.89614751979158902</c:v>
                </c:pt>
                <c:pt idx="7">
                  <c:v>0.89168449967277996</c:v>
                </c:pt>
              </c:numCache>
            </c:numRef>
          </c:val>
          <c:smooth val="0"/>
          <c:extLst>
            <c:ext xmlns:c16="http://schemas.microsoft.com/office/drawing/2014/chart" uri="{C3380CC4-5D6E-409C-BE32-E72D297353CC}">
              <c16:uniqueId val="{0000000F-D5A3-4781-8A63-72BDA28358A2}"/>
            </c:ext>
          </c:extLst>
        </c:ser>
        <c:dLbls>
          <c:showLegendKey val="0"/>
          <c:showVal val="0"/>
          <c:showCatName val="0"/>
          <c:showSerName val="0"/>
          <c:showPercent val="0"/>
          <c:showBubbleSize val="0"/>
        </c:dLbls>
        <c:marker val="1"/>
        <c:smooth val="0"/>
        <c:axId val="1252408975"/>
        <c:axId val="1252407727"/>
        <c:extLst>
          <c:ext xmlns:c15="http://schemas.microsoft.com/office/drawing/2012/chart" uri="{02D57815-91ED-43cb-92C2-25804820EDAC}">
            <c15:filteredLineSeries>
              <c15:ser>
                <c:idx val="5"/>
                <c:order val="5"/>
                <c:tx>
                  <c:v>OT Khare P (Xi-based)</c:v>
                </c:tx>
                <c:spPr>
                  <a:ln w="28575" cap="rnd">
                    <a:solidFill>
                      <a:schemeClr val="accent6"/>
                    </a:solidFill>
                    <a:round/>
                  </a:ln>
                  <a:effectLst/>
                </c:spPr>
                <c:marker>
                  <c:symbol val="none"/>
                </c:marker>
                <c:val>
                  <c:numRef>
                    <c:extLst>
                      <c:ext uri="{02D57815-91ED-43cb-92C2-25804820EDAC}">
                        <c15:formulaRef>
                          <c15:sqref>Correlations!$AE$58:$AE$65</c15:sqref>
                        </c15:formulaRef>
                      </c:ext>
                    </c:extLst>
                    <c:numCache>
                      <c:formatCode>General</c:formatCode>
                      <c:ptCount val="8"/>
                      <c:pt idx="0">
                        <c:v>0</c:v>
                      </c:pt>
                    </c:numCache>
                  </c:numRef>
                </c:val>
                <c:smooth val="0"/>
                <c:extLst>
                  <c:ext xmlns:c16="http://schemas.microsoft.com/office/drawing/2014/chart" uri="{C3380CC4-5D6E-409C-BE32-E72D297353CC}">
                    <c16:uniqueId val="{00000011-D5A3-4781-8A63-72BDA28358A2}"/>
                  </c:ext>
                </c:extLst>
              </c15:ser>
            </c15:filteredLineSeries>
            <c15:filteredLineSeries>
              <c15:ser>
                <c:idx val="7"/>
                <c:order val="7"/>
                <c:tx>
                  <c:v>OT Khare P (Mu*-based)</c:v>
                </c:tx>
                <c:spPr>
                  <a:ln w="28575" cap="rnd">
                    <a:solidFill>
                      <a:schemeClr val="accent2">
                        <a:lumMod val="60000"/>
                      </a:schemeClr>
                    </a:solidFill>
                    <a:round/>
                  </a:ln>
                  <a:effectLst/>
                </c:spPr>
                <c:marker>
                  <c:symbol val="none"/>
                </c:marker>
                <c:val>
                  <c:numRef>
                    <c:extLst xmlns:c15="http://schemas.microsoft.com/office/drawing/2012/chart">
                      <c:ext xmlns:c15="http://schemas.microsoft.com/office/drawing/2012/chart" uri="{02D57815-91ED-43cb-92C2-25804820EDAC}">
                        <c15:formulaRef>
                          <c15:sqref>Correlations!$AE$69:$AE$76</c15:sqref>
                        </c15:formulaRef>
                      </c:ext>
                    </c:extLst>
                    <c:numCache>
                      <c:formatCode>General</c:formatCode>
                      <c:ptCount val="8"/>
                      <c:pt idx="0">
                        <c:v>0</c:v>
                      </c:pt>
                    </c:numCache>
                  </c:numRef>
                </c:val>
                <c:smooth val="0"/>
                <c:extLst xmlns:c15="http://schemas.microsoft.com/office/drawing/2012/chart">
                  <c:ext xmlns:c16="http://schemas.microsoft.com/office/drawing/2014/chart" uri="{C3380CC4-5D6E-409C-BE32-E72D297353CC}">
                    <c16:uniqueId val="{00000013-D5A3-4781-8A63-72BDA28358A2}"/>
                  </c:ext>
                </c:extLst>
              </c15:ser>
            </c15:filteredLineSeries>
          </c:ext>
        </c:extLst>
      </c:lineChart>
      <c:catAx>
        <c:axId val="692474176"/>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number</a:t>
                </a:r>
                <a:r>
                  <a:rPr lang="en-GB" sz="1400" baseline="0"/>
                  <a:t> of trajectories</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876510224"/>
        <c:crosses val="autoZero"/>
        <c:auto val="1"/>
        <c:lblAlgn val="ctr"/>
        <c:lblOffset val="100"/>
        <c:noMultiLvlLbl val="0"/>
      </c:catAx>
      <c:valAx>
        <c:axId val="876510224"/>
        <c:scaling>
          <c:orientation val="minMax"/>
          <c:max val="1"/>
        </c:scaling>
        <c:delete val="1"/>
        <c:axPos val="l"/>
        <c:numFmt formatCode="General" sourceLinked="0"/>
        <c:majorTickMark val="out"/>
        <c:minorTickMark val="none"/>
        <c:tickLblPos val="nextTo"/>
        <c:crossAx val="692474176"/>
        <c:crosses val="autoZero"/>
        <c:crossBetween val="midCat"/>
      </c:valAx>
      <c:valAx>
        <c:axId val="1252407727"/>
        <c:scaling>
          <c:orientation val="minMax"/>
          <c:max val="0.95000000000000007"/>
          <c:min val="0.75000000000000011"/>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Pearson</a:t>
                </a:r>
                <a:r>
                  <a:rPr lang="en-GB" sz="1400" baseline="0"/>
                  <a:t> correlation (dotted)</a:t>
                </a:r>
                <a:endParaRPr lang="en-GB" sz="1400"/>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52408975"/>
        <c:crosses val="max"/>
        <c:crossBetween val="between"/>
      </c:valAx>
      <c:catAx>
        <c:axId val="1252408975"/>
        <c:scaling>
          <c:orientation val="minMax"/>
        </c:scaling>
        <c:delete val="1"/>
        <c:axPos val="b"/>
        <c:numFmt formatCode="General" sourceLinked="1"/>
        <c:majorTickMark val="out"/>
        <c:minorTickMark val="none"/>
        <c:tickLblPos val="nextTo"/>
        <c:crossAx val="1252407727"/>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78005542603264"/>
          <c:y val="3.8137091503267974E-2"/>
          <c:w val="0.76439889147934725"/>
          <c:h val="0.7969877314814815"/>
        </c:manualLayout>
      </c:layout>
      <c:lineChart>
        <c:grouping val="standard"/>
        <c:varyColors val="0"/>
        <c:ser>
          <c:idx val="0"/>
          <c:order val="0"/>
          <c:tx>
            <c:v>Sobol radial K (Xi-based)</c:v>
          </c:tx>
          <c:spPr>
            <a:ln w="22225" cap="rnd">
              <a:solidFill>
                <a:schemeClr val="accent2"/>
              </a:solidFill>
              <a:round/>
            </a:ln>
            <a:effectLst/>
          </c:spPr>
          <c:marker>
            <c:symbol val="none"/>
          </c:marker>
          <c:cat>
            <c:numRef>
              <c:f>Correlations!$U$17:$U$24</c:f>
              <c:numCache>
                <c:formatCode>General</c:formatCode>
                <c:ptCount val="8"/>
                <c:pt idx="0">
                  <c:v>2</c:v>
                </c:pt>
                <c:pt idx="1">
                  <c:v>4</c:v>
                </c:pt>
                <c:pt idx="2">
                  <c:v>6</c:v>
                </c:pt>
                <c:pt idx="3">
                  <c:v>10</c:v>
                </c:pt>
                <c:pt idx="4">
                  <c:v>15</c:v>
                </c:pt>
                <c:pt idx="5">
                  <c:v>25</c:v>
                </c:pt>
                <c:pt idx="6">
                  <c:v>40</c:v>
                </c:pt>
                <c:pt idx="7">
                  <c:v>100</c:v>
                </c:pt>
              </c:numCache>
            </c:numRef>
          </c:cat>
          <c:val>
            <c:numRef>
              <c:f>Correlations!$AI$6:$AI$13</c:f>
              <c:numCache>
                <c:formatCode>General</c:formatCode>
                <c:ptCount val="8"/>
                <c:pt idx="0">
                  <c:v>0.789333333333333</c:v>
                </c:pt>
                <c:pt idx="1">
                  <c:v>0.84266666666666601</c:v>
                </c:pt>
                <c:pt idx="2">
                  <c:v>0.85866666666666702</c:v>
                </c:pt>
                <c:pt idx="3">
                  <c:v>0.88800000000000001</c:v>
                </c:pt>
                <c:pt idx="4">
                  <c:v>0.89866666666666595</c:v>
                </c:pt>
                <c:pt idx="5">
                  <c:v>0.90400000000000003</c:v>
                </c:pt>
                <c:pt idx="6">
                  <c:v>0.92266666666666597</c:v>
                </c:pt>
                <c:pt idx="7">
                  <c:v>0.94133333333333302</c:v>
                </c:pt>
              </c:numCache>
            </c:numRef>
          </c:val>
          <c:smooth val="0"/>
          <c:extLst>
            <c:ext xmlns:c16="http://schemas.microsoft.com/office/drawing/2014/chart" uri="{C3380CC4-5D6E-409C-BE32-E72D297353CC}">
              <c16:uniqueId val="{00000000-724A-4416-B72D-E5E5A1DB3DC9}"/>
            </c:ext>
          </c:extLst>
        </c:ser>
        <c:ser>
          <c:idx val="2"/>
          <c:order val="2"/>
          <c:tx>
            <c:v>Sobol radial K (Mu*-based)</c:v>
          </c:tx>
          <c:spPr>
            <a:ln w="22225" cap="rnd">
              <a:solidFill>
                <a:schemeClr val="accent4"/>
              </a:solidFill>
              <a:round/>
            </a:ln>
            <a:effectLst/>
          </c:spPr>
          <c:marker>
            <c:symbol val="none"/>
          </c:marker>
          <c:val>
            <c:numRef>
              <c:f>Correlations!$AI$17:$AI$24</c:f>
              <c:numCache>
                <c:formatCode>General</c:formatCode>
                <c:ptCount val="8"/>
                <c:pt idx="0">
                  <c:v>0.789333333333333</c:v>
                </c:pt>
                <c:pt idx="1">
                  <c:v>0.86133333333333295</c:v>
                </c:pt>
                <c:pt idx="2">
                  <c:v>0.85599999999999998</c:v>
                </c:pt>
                <c:pt idx="3">
                  <c:v>0.87466666666666604</c:v>
                </c:pt>
                <c:pt idx="4">
                  <c:v>0.87466666666666604</c:v>
                </c:pt>
                <c:pt idx="5">
                  <c:v>0.88533333333333297</c:v>
                </c:pt>
                <c:pt idx="6">
                  <c:v>0.88266666666666604</c:v>
                </c:pt>
                <c:pt idx="7">
                  <c:v>0.87733333333333297</c:v>
                </c:pt>
              </c:numCache>
            </c:numRef>
          </c:val>
          <c:smooth val="0"/>
          <c:extLst>
            <c:ext xmlns:c16="http://schemas.microsoft.com/office/drawing/2014/chart" uri="{C3380CC4-5D6E-409C-BE32-E72D297353CC}">
              <c16:uniqueId val="{00000001-724A-4416-B72D-E5E5A1DB3DC9}"/>
            </c:ext>
          </c:extLst>
        </c:ser>
        <c:ser>
          <c:idx val="4"/>
          <c:order val="4"/>
          <c:tx>
            <c:v>OT Khare K (Xi-based)</c:v>
          </c:tx>
          <c:spPr>
            <a:ln w="22225" cap="rnd">
              <a:solidFill>
                <a:schemeClr val="accent5">
                  <a:lumMod val="40000"/>
                  <a:lumOff val="60000"/>
                </a:schemeClr>
              </a:solidFill>
              <a:round/>
            </a:ln>
            <a:effectLst/>
          </c:spPr>
          <c:marker>
            <c:symbol val="none"/>
          </c:marker>
          <c:val>
            <c:numRef>
              <c:f>Correlations!$AQ$6:$AQ$13</c:f>
              <c:numCache>
                <c:formatCode>General</c:formatCode>
                <c:ptCount val="8"/>
                <c:pt idx="0">
                  <c:v>0.73333333333333295</c:v>
                </c:pt>
                <c:pt idx="1">
                  <c:v>0.73599999999999999</c:v>
                </c:pt>
                <c:pt idx="2">
                  <c:v>0.74666666666666703</c:v>
                </c:pt>
                <c:pt idx="3">
                  <c:v>0.71466666666666701</c:v>
                </c:pt>
                <c:pt idx="4">
                  <c:v>0.64266666666666605</c:v>
                </c:pt>
                <c:pt idx="5">
                  <c:v>0.69866666666666599</c:v>
                </c:pt>
                <c:pt idx="6">
                  <c:v>0.752</c:v>
                </c:pt>
                <c:pt idx="7">
                  <c:v>0.69866666666666599</c:v>
                </c:pt>
              </c:numCache>
            </c:numRef>
          </c:val>
          <c:smooth val="0"/>
          <c:extLst>
            <c:ext xmlns:c16="http://schemas.microsoft.com/office/drawing/2014/chart" uri="{C3380CC4-5D6E-409C-BE32-E72D297353CC}">
              <c16:uniqueId val="{00000002-724A-4416-B72D-E5E5A1DB3DC9}"/>
            </c:ext>
          </c:extLst>
        </c:ser>
        <c:ser>
          <c:idx val="6"/>
          <c:order val="6"/>
          <c:tx>
            <c:v>OT Khare K (Mu*-based)</c:v>
          </c:tx>
          <c:spPr>
            <a:ln w="22225" cap="rnd">
              <a:solidFill>
                <a:schemeClr val="accent1"/>
              </a:solidFill>
              <a:round/>
            </a:ln>
            <a:effectLst/>
          </c:spPr>
          <c:marker>
            <c:symbol val="none"/>
          </c:marker>
          <c:val>
            <c:numRef>
              <c:f>Correlations!$AQ$17:$AQ$24</c:f>
              <c:numCache>
                <c:formatCode>General</c:formatCode>
                <c:ptCount val="8"/>
                <c:pt idx="0">
                  <c:v>0.73333333333333295</c:v>
                </c:pt>
                <c:pt idx="1">
                  <c:v>0.73866666666666703</c:v>
                </c:pt>
                <c:pt idx="2">
                  <c:v>0.75466666666666604</c:v>
                </c:pt>
                <c:pt idx="3">
                  <c:v>0.74666666666666703</c:v>
                </c:pt>
                <c:pt idx="4">
                  <c:v>0.76800000000000002</c:v>
                </c:pt>
                <c:pt idx="5">
                  <c:v>0.74933333333333296</c:v>
                </c:pt>
                <c:pt idx="6">
                  <c:v>0.73599999999999999</c:v>
                </c:pt>
                <c:pt idx="7">
                  <c:v>0.752</c:v>
                </c:pt>
              </c:numCache>
            </c:numRef>
          </c:val>
          <c:smooth val="0"/>
          <c:extLst>
            <c:ext xmlns:c16="http://schemas.microsoft.com/office/drawing/2014/chart" uri="{C3380CC4-5D6E-409C-BE32-E72D297353CC}">
              <c16:uniqueId val="{00000003-724A-4416-B72D-E5E5A1DB3DC9}"/>
            </c:ext>
          </c:extLst>
        </c:ser>
        <c:ser>
          <c:idx val="8"/>
          <c:order val="8"/>
          <c:tx>
            <c:v>Sobol winding K (Xi-based)</c:v>
          </c:tx>
          <c:spPr>
            <a:ln w="22225" cap="rnd">
              <a:solidFill>
                <a:srgbClr val="92D050"/>
              </a:solidFill>
              <a:round/>
            </a:ln>
            <a:effectLst/>
          </c:spPr>
          <c:marker>
            <c:symbol val="none"/>
          </c:marker>
          <c:val>
            <c:numRef>
              <c:f>Correlations!$AK$6:$AK$13</c:f>
              <c:numCache>
                <c:formatCode>General</c:formatCode>
                <c:ptCount val="8"/>
                <c:pt idx="0">
                  <c:v>0.789333333333333</c:v>
                </c:pt>
                <c:pt idx="1">
                  <c:v>0.84266666666666601</c:v>
                </c:pt>
                <c:pt idx="2">
                  <c:v>0.85866666666666702</c:v>
                </c:pt>
                <c:pt idx="3">
                  <c:v>0.88800000000000001</c:v>
                </c:pt>
                <c:pt idx="4">
                  <c:v>0.89866666666666595</c:v>
                </c:pt>
                <c:pt idx="5">
                  <c:v>0.90400000000000003</c:v>
                </c:pt>
                <c:pt idx="6">
                  <c:v>0.92266666666666597</c:v>
                </c:pt>
                <c:pt idx="7">
                  <c:v>0.94133333333333302</c:v>
                </c:pt>
              </c:numCache>
            </c:numRef>
          </c:val>
          <c:smooth val="0"/>
          <c:extLst xmlns:c15="http://schemas.microsoft.com/office/drawing/2012/chart">
            <c:ext xmlns:c16="http://schemas.microsoft.com/office/drawing/2014/chart" uri="{C3380CC4-5D6E-409C-BE32-E72D297353CC}">
              <c16:uniqueId val="{00000004-724A-4416-B72D-E5E5A1DB3DC9}"/>
            </c:ext>
          </c:extLst>
        </c:ser>
        <c:ser>
          <c:idx val="10"/>
          <c:order val="10"/>
          <c:tx>
            <c:v>Sobol winding K (Mu*-based)</c:v>
          </c:tx>
          <c:spPr>
            <a:ln w="22225" cap="rnd">
              <a:solidFill>
                <a:srgbClr val="00B050"/>
              </a:solidFill>
              <a:round/>
            </a:ln>
            <a:effectLst/>
          </c:spPr>
          <c:marker>
            <c:symbol val="none"/>
          </c:marker>
          <c:val>
            <c:numRef>
              <c:f>Correlations!$AK$17:$AK$24</c:f>
              <c:numCache>
                <c:formatCode>General</c:formatCode>
                <c:ptCount val="8"/>
                <c:pt idx="0">
                  <c:v>0.789333333333333</c:v>
                </c:pt>
                <c:pt idx="1">
                  <c:v>0.86133333333333295</c:v>
                </c:pt>
                <c:pt idx="2">
                  <c:v>0.85599999999999998</c:v>
                </c:pt>
                <c:pt idx="3">
                  <c:v>0.87466666666666604</c:v>
                </c:pt>
                <c:pt idx="4">
                  <c:v>0.87466666666666604</c:v>
                </c:pt>
                <c:pt idx="5">
                  <c:v>0.88533333333333297</c:v>
                </c:pt>
                <c:pt idx="6">
                  <c:v>0.88266666666666604</c:v>
                </c:pt>
                <c:pt idx="7">
                  <c:v>0.87733333333333297</c:v>
                </c:pt>
              </c:numCache>
            </c:numRef>
          </c:val>
          <c:smooth val="0"/>
          <c:extLst xmlns:c15="http://schemas.microsoft.com/office/drawing/2012/chart">
            <c:ext xmlns:c16="http://schemas.microsoft.com/office/drawing/2014/chart" uri="{C3380CC4-5D6E-409C-BE32-E72D297353CC}">
              <c16:uniqueId val="{00000005-724A-4416-B72D-E5E5A1DB3DC9}"/>
            </c:ext>
          </c:extLst>
        </c:ser>
        <c:ser>
          <c:idx val="12"/>
          <c:order val="12"/>
          <c:tx>
            <c:v>Rd radial K (Xi-based)</c:v>
          </c:tx>
          <c:spPr>
            <a:ln w="22225" cap="rnd">
              <a:solidFill>
                <a:srgbClr val="BC14A8"/>
              </a:solidFill>
              <a:round/>
            </a:ln>
            <a:effectLst/>
          </c:spPr>
          <c:marker>
            <c:symbol val="none"/>
          </c:marker>
          <c:val>
            <c:numRef>
              <c:f>Correlations!$AO$6:$AO$13</c:f>
              <c:numCache>
                <c:formatCode>General</c:formatCode>
                <c:ptCount val="8"/>
                <c:pt idx="0">
                  <c:v>0.82133333333333303</c:v>
                </c:pt>
                <c:pt idx="1">
                  <c:v>0.85599999999999998</c:v>
                </c:pt>
                <c:pt idx="2">
                  <c:v>0.87733333333333297</c:v>
                </c:pt>
                <c:pt idx="3">
                  <c:v>0.89333333333333298</c:v>
                </c:pt>
                <c:pt idx="4">
                  <c:v>0.89600000000000002</c:v>
                </c:pt>
                <c:pt idx="5">
                  <c:v>0.90666666666666595</c:v>
                </c:pt>
                <c:pt idx="6">
                  <c:v>0.91466666666666596</c:v>
                </c:pt>
                <c:pt idx="7">
                  <c:v>0.93600000000000005</c:v>
                </c:pt>
              </c:numCache>
            </c:numRef>
          </c:val>
          <c:smooth val="0"/>
          <c:extLst>
            <c:ext xmlns:c16="http://schemas.microsoft.com/office/drawing/2014/chart" uri="{C3380CC4-5D6E-409C-BE32-E72D297353CC}">
              <c16:uniqueId val="{00000006-724A-4416-B72D-E5E5A1DB3DC9}"/>
            </c:ext>
          </c:extLst>
        </c:ser>
        <c:ser>
          <c:idx val="14"/>
          <c:order val="14"/>
          <c:tx>
            <c:v>Rd radial K (Mu*-based) </c:v>
          </c:tx>
          <c:spPr>
            <a:ln w="22225" cap="rnd">
              <a:solidFill>
                <a:srgbClr val="7030A0"/>
              </a:solidFill>
              <a:round/>
            </a:ln>
            <a:effectLst/>
          </c:spPr>
          <c:marker>
            <c:symbol val="none"/>
          </c:marker>
          <c:val>
            <c:numRef>
              <c:f>Correlations!$AO$17:$AO$24</c:f>
              <c:numCache>
                <c:formatCode>General</c:formatCode>
                <c:ptCount val="8"/>
                <c:pt idx="0">
                  <c:v>0.82133333333333303</c:v>
                </c:pt>
                <c:pt idx="1">
                  <c:v>0.86133333333333295</c:v>
                </c:pt>
                <c:pt idx="2">
                  <c:v>0.87733333333333297</c:v>
                </c:pt>
                <c:pt idx="3">
                  <c:v>0.87733333333333297</c:v>
                </c:pt>
                <c:pt idx="4">
                  <c:v>0.86133333333333295</c:v>
                </c:pt>
                <c:pt idx="5">
                  <c:v>0.88533333333333297</c:v>
                </c:pt>
                <c:pt idx="6">
                  <c:v>0.88</c:v>
                </c:pt>
                <c:pt idx="7">
                  <c:v>0.87466666666666604</c:v>
                </c:pt>
              </c:numCache>
            </c:numRef>
          </c:val>
          <c:smooth val="0"/>
          <c:extLst>
            <c:ext xmlns:c16="http://schemas.microsoft.com/office/drawing/2014/chart" uri="{C3380CC4-5D6E-409C-BE32-E72D297353CC}">
              <c16:uniqueId val="{00000007-724A-4416-B72D-E5E5A1DB3DC9}"/>
            </c:ext>
          </c:extLst>
        </c:ser>
        <c:ser>
          <c:idx val="16"/>
          <c:order val="16"/>
          <c:tx>
            <c:v>Sobol rad base K (Xi-based)</c:v>
          </c:tx>
          <c:spPr>
            <a:ln w="22225" cap="rnd">
              <a:solidFill>
                <a:srgbClr val="FF0000"/>
              </a:solidFill>
              <a:round/>
            </a:ln>
            <a:effectLst/>
          </c:spPr>
          <c:marker>
            <c:symbol val="none"/>
          </c:marker>
          <c:val>
            <c:numRef>
              <c:f>Correlations!$AM$6:$AM$13</c:f>
              <c:numCache>
                <c:formatCode>General</c:formatCode>
                <c:ptCount val="8"/>
                <c:pt idx="0">
                  <c:v>0.66400000000000003</c:v>
                </c:pt>
                <c:pt idx="1">
                  <c:v>0.73333333333333295</c:v>
                </c:pt>
                <c:pt idx="2">
                  <c:v>0.66666666666666696</c:v>
                </c:pt>
                <c:pt idx="3">
                  <c:v>0.67733333333333301</c:v>
                </c:pt>
                <c:pt idx="4">
                  <c:v>0.69640062597809005</c:v>
                </c:pt>
                <c:pt idx="5">
                  <c:v>0.68</c:v>
                </c:pt>
                <c:pt idx="6">
                  <c:v>0.73333333333333295</c:v>
                </c:pt>
                <c:pt idx="7">
                  <c:v>0.73333333333333295</c:v>
                </c:pt>
              </c:numCache>
            </c:numRef>
          </c:val>
          <c:smooth val="0"/>
          <c:extLst>
            <c:ext xmlns:c16="http://schemas.microsoft.com/office/drawing/2014/chart" uri="{C3380CC4-5D6E-409C-BE32-E72D297353CC}">
              <c16:uniqueId val="{00000008-724A-4416-B72D-E5E5A1DB3DC9}"/>
            </c:ext>
          </c:extLst>
        </c:ser>
        <c:ser>
          <c:idx val="18"/>
          <c:order val="18"/>
          <c:tx>
            <c:v>Sobol rad base K (Mu*-based)</c:v>
          </c:tx>
          <c:spPr>
            <a:ln w="22225" cap="rnd">
              <a:solidFill>
                <a:srgbClr val="C00000"/>
              </a:solidFill>
              <a:round/>
            </a:ln>
            <a:effectLst/>
          </c:spPr>
          <c:marker>
            <c:symbol val="none"/>
          </c:marker>
          <c:val>
            <c:numRef>
              <c:f>Correlations!$AM$17:$AM$24</c:f>
              <c:numCache>
                <c:formatCode>General</c:formatCode>
                <c:ptCount val="8"/>
                <c:pt idx="0">
                  <c:v>0.66400000000000003</c:v>
                </c:pt>
                <c:pt idx="1">
                  <c:v>0.73333333333333295</c:v>
                </c:pt>
                <c:pt idx="2">
                  <c:v>0.76800000000000002</c:v>
                </c:pt>
                <c:pt idx="3">
                  <c:v>0.77333333333333298</c:v>
                </c:pt>
                <c:pt idx="4">
                  <c:v>0.78666666666666696</c:v>
                </c:pt>
                <c:pt idx="5">
                  <c:v>0.74933333333333296</c:v>
                </c:pt>
                <c:pt idx="6">
                  <c:v>0.73333333333333295</c:v>
                </c:pt>
                <c:pt idx="7">
                  <c:v>0.73333333333333295</c:v>
                </c:pt>
              </c:numCache>
            </c:numRef>
          </c:val>
          <c:smooth val="0"/>
          <c:extLst>
            <c:ext xmlns:c16="http://schemas.microsoft.com/office/drawing/2014/chart" uri="{C3380CC4-5D6E-409C-BE32-E72D297353CC}">
              <c16:uniqueId val="{00000009-724A-4416-B72D-E5E5A1DB3DC9}"/>
            </c:ext>
          </c:extLst>
        </c:ser>
        <c:dLbls>
          <c:showLegendKey val="0"/>
          <c:showVal val="0"/>
          <c:showCatName val="0"/>
          <c:showSerName val="0"/>
          <c:showPercent val="0"/>
          <c:showBubbleSize val="0"/>
        </c:dLbls>
        <c:marker val="1"/>
        <c:smooth val="0"/>
        <c:axId val="692474176"/>
        <c:axId val="876510224"/>
      </c:lineChart>
      <c:lineChart>
        <c:grouping val="standard"/>
        <c:varyColors val="0"/>
        <c:dLbls>
          <c:showLegendKey val="0"/>
          <c:showVal val="0"/>
          <c:showCatName val="0"/>
          <c:showSerName val="0"/>
          <c:showPercent val="0"/>
          <c:showBubbleSize val="0"/>
        </c:dLbls>
        <c:marker val="1"/>
        <c:smooth val="0"/>
        <c:axId val="1252408975"/>
        <c:axId val="1252407727"/>
        <c:extLst>
          <c:ext xmlns:c15="http://schemas.microsoft.com/office/drawing/2012/chart" uri="{02D57815-91ED-43cb-92C2-25804820EDAC}">
            <c15:filteredLineSeries>
              <c15:ser>
                <c:idx val="1"/>
                <c:order val="1"/>
                <c:tx>
                  <c:v>Sobol radial P (Xi-based)</c:v>
                </c:tx>
                <c:spPr>
                  <a:ln w="22225" cap="rnd">
                    <a:solidFill>
                      <a:schemeClr val="accent2"/>
                    </a:solidFill>
                    <a:prstDash val="dash"/>
                    <a:round/>
                  </a:ln>
                  <a:effectLst/>
                </c:spPr>
                <c:marker>
                  <c:symbol val="none"/>
                </c:marker>
                <c:cat>
                  <c:numRef>
                    <c:extLst>
                      <c:ext uri="{02D57815-91ED-43cb-92C2-25804820EDAC}">
                        <c15:formulaRef>
                          <c15:sqref>Correlations!$U$17:$U$24</c15:sqref>
                        </c15:formulaRef>
                      </c:ext>
                    </c:extLst>
                    <c:numCache>
                      <c:formatCode>General</c:formatCode>
                      <c:ptCount val="8"/>
                      <c:pt idx="0">
                        <c:v>2</c:v>
                      </c:pt>
                      <c:pt idx="1">
                        <c:v>4</c:v>
                      </c:pt>
                      <c:pt idx="2">
                        <c:v>6</c:v>
                      </c:pt>
                      <c:pt idx="3">
                        <c:v>10</c:v>
                      </c:pt>
                      <c:pt idx="4">
                        <c:v>15</c:v>
                      </c:pt>
                      <c:pt idx="5">
                        <c:v>25</c:v>
                      </c:pt>
                      <c:pt idx="6">
                        <c:v>40</c:v>
                      </c:pt>
                      <c:pt idx="7">
                        <c:v>100</c:v>
                      </c:pt>
                    </c:numCache>
                  </c:numRef>
                </c:cat>
                <c:val>
                  <c:numRef>
                    <c:extLst>
                      <c:ext uri="{02D57815-91ED-43cb-92C2-25804820EDAC}">
                        <c15:formulaRef>
                          <c15:sqref>Correlations!$AJ$6:$AJ$13</c15:sqref>
                        </c15:formulaRef>
                      </c:ext>
                    </c:extLst>
                    <c:numCache>
                      <c:formatCode>General</c:formatCode>
                      <c:ptCount val="8"/>
                      <c:pt idx="0">
                        <c:v>0.77621283255086004</c:v>
                      </c:pt>
                      <c:pt idx="1">
                        <c:v>0.84127543035993702</c:v>
                      </c:pt>
                      <c:pt idx="2">
                        <c:v>0.85942879499217495</c:v>
                      </c:pt>
                      <c:pt idx="3">
                        <c:v>0.90895931142410002</c:v>
                      </c:pt>
                      <c:pt idx="4">
                        <c:v>0.92120500782472603</c:v>
                      </c:pt>
                      <c:pt idx="5">
                        <c:v>0.91737089201877897</c:v>
                      </c:pt>
                      <c:pt idx="6">
                        <c:v>0.96181533646322304</c:v>
                      </c:pt>
                      <c:pt idx="7">
                        <c:v>0.98622848200312996</c:v>
                      </c:pt>
                    </c:numCache>
                  </c:numRef>
                </c:val>
                <c:smooth val="0"/>
                <c:extLst>
                  <c:ext xmlns:c16="http://schemas.microsoft.com/office/drawing/2014/chart" uri="{C3380CC4-5D6E-409C-BE32-E72D297353CC}">
                    <c16:uniqueId val="{0000000A-724A-4416-B72D-E5E5A1DB3DC9}"/>
                  </c:ext>
                </c:extLst>
              </c15:ser>
            </c15:filteredLineSeries>
            <c15:filteredLineSeries>
              <c15:ser>
                <c:idx val="3"/>
                <c:order val="3"/>
                <c:tx>
                  <c:v>Sobol radial P (Mu*-based)</c:v>
                </c:tx>
                <c:spPr>
                  <a:ln w="22225" cap="rnd">
                    <a:solidFill>
                      <a:schemeClr val="accent4"/>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Correlations!$AJ$17:$AJ$24</c15:sqref>
                        </c15:formulaRef>
                      </c:ext>
                    </c:extLst>
                    <c:numCache>
                      <c:formatCode>General</c:formatCode>
                      <c:ptCount val="8"/>
                      <c:pt idx="0">
                        <c:v>0.77621283255086004</c:v>
                      </c:pt>
                      <c:pt idx="1">
                        <c:v>0.81201095461658801</c:v>
                      </c:pt>
                      <c:pt idx="2">
                        <c:v>0.82085289514866899</c:v>
                      </c:pt>
                      <c:pt idx="3">
                        <c:v>0.81533646322378595</c:v>
                      </c:pt>
                      <c:pt idx="4">
                        <c:v>0.79530516431924803</c:v>
                      </c:pt>
                      <c:pt idx="5">
                        <c:v>0.79780907668231504</c:v>
                      </c:pt>
                      <c:pt idx="6">
                        <c:v>0.77715179968700998</c:v>
                      </c:pt>
                      <c:pt idx="7">
                        <c:v>0.74585289514866904</c:v>
                      </c:pt>
                    </c:numCache>
                  </c:numRef>
                </c:val>
                <c:smooth val="0"/>
                <c:extLst xmlns:c15="http://schemas.microsoft.com/office/drawing/2012/chart">
                  <c:ext xmlns:c16="http://schemas.microsoft.com/office/drawing/2014/chart" uri="{C3380CC4-5D6E-409C-BE32-E72D297353CC}">
                    <c16:uniqueId val="{0000000B-724A-4416-B72D-E5E5A1DB3DC9}"/>
                  </c:ext>
                </c:extLst>
              </c15:ser>
            </c15:filteredLineSeries>
            <c15:filteredLineSeries>
              <c15:ser>
                <c:idx val="5"/>
                <c:order val="5"/>
                <c:tx>
                  <c:v>OT Khare P (Xi-based)</c:v>
                </c:tx>
                <c:spPr>
                  <a:ln w="22225" cap="rnd">
                    <a:solidFill>
                      <a:schemeClr val="accent5">
                        <a:lumMod val="40000"/>
                        <a:lumOff val="60000"/>
                      </a:schemeClr>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Correlations!$AR$6:$AR$13</c15:sqref>
                        </c15:formulaRef>
                      </c:ext>
                    </c:extLst>
                    <c:numCache>
                      <c:formatCode>General</c:formatCode>
                      <c:ptCount val="8"/>
                      <c:pt idx="0">
                        <c:v>0.68701095461658801</c:v>
                      </c:pt>
                      <c:pt idx="1">
                        <c:v>0.69319248826291002</c:v>
                      </c:pt>
                      <c:pt idx="2">
                        <c:v>0.71161971830985904</c:v>
                      </c:pt>
                      <c:pt idx="3">
                        <c:v>0.68603286384976503</c:v>
                      </c:pt>
                      <c:pt idx="4">
                        <c:v>0.64068857589984296</c:v>
                      </c:pt>
                      <c:pt idx="5">
                        <c:v>0.75242566510172004</c:v>
                      </c:pt>
                      <c:pt idx="6">
                        <c:v>0.757863849765257</c:v>
                      </c:pt>
                      <c:pt idx="7">
                        <c:v>0.71717527386541402</c:v>
                      </c:pt>
                    </c:numCache>
                  </c:numRef>
                </c:val>
                <c:smooth val="0"/>
                <c:extLst xmlns:c15="http://schemas.microsoft.com/office/drawing/2012/chart">
                  <c:ext xmlns:c16="http://schemas.microsoft.com/office/drawing/2014/chart" uri="{C3380CC4-5D6E-409C-BE32-E72D297353CC}">
                    <c16:uniqueId val="{0000000C-724A-4416-B72D-E5E5A1DB3DC9}"/>
                  </c:ext>
                </c:extLst>
              </c15:ser>
            </c15:filteredLineSeries>
            <c15:filteredLineSeries>
              <c15:ser>
                <c:idx val="7"/>
                <c:order val="7"/>
                <c:tx>
                  <c:v>OT Khare P (Mu*-based)</c:v>
                </c:tx>
                <c:spPr>
                  <a:ln w="22225" cap="rnd">
                    <a:solidFill>
                      <a:schemeClr val="accent1"/>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Correlations!$AR$17:$AR$24</c15:sqref>
                        </c15:formulaRef>
                      </c:ext>
                    </c:extLst>
                    <c:numCache>
                      <c:formatCode>General</c:formatCode>
                      <c:ptCount val="8"/>
                      <c:pt idx="0">
                        <c:v>0.68701095461658801</c:v>
                      </c:pt>
                      <c:pt idx="1">
                        <c:v>0.68826291079812196</c:v>
                      </c:pt>
                      <c:pt idx="2">
                        <c:v>0.69201877934272304</c:v>
                      </c:pt>
                      <c:pt idx="3">
                        <c:v>0.69014084507042195</c:v>
                      </c:pt>
                      <c:pt idx="4">
                        <c:v>0.69514866979655698</c:v>
                      </c:pt>
                      <c:pt idx="5">
                        <c:v>0.69076682316118898</c:v>
                      </c:pt>
                      <c:pt idx="6">
                        <c:v>0.68763693270735504</c:v>
                      </c:pt>
                      <c:pt idx="7">
                        <c:v>0.69139280125195601</c:v>
                      </c:pt>
                    </c:numCache>
                  </c:numRef>
                </c:val>
                <c:smooth val="0"/>
                <c:extLst xmlns:c15="http://schemas.microsoft.com/office/drawing/2012/chart">
                  <c:ext xmlns:c16="http://schemas.microsoft.com/office/drawing/2014/chart" uri="{C3380CC4-5D6E-409C-BE32-E72D297353CC}">
                    <c16:uniqueId val="{0000000D-724A-4416-B72D-E5E5A1DB3DC9}"/>
                  </c:ext>
                </c:extLst>
              </c15:ser>
            </c15:filteredLineSeries>
            <c15:filteredLineSeries>
              <c15:ser>
                <c:idx val="9"/>
                <c:order val="9"/>
                <c:tx>
                  <c:v>Sobol winding P (Xi-based)</c:v>
                </c:tx>
                <c:spPr>
                  <a:ln w="22225" cap="rnd">
                    <a:solidFill>
                      <a:srgbClr val="92D050"/>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Correlations!$AL$6:$AL$13</c15:sqref>
                        </c15:formulaRef>
                      </c:ext>
                    </c:extLst>
                    <c:numCache>
                      <c:formatCode>General</c:formatCode>
                      <c:ptCount val="8"/>
                      <c:pt idx="0">
                        <c:v>0.77621283255086004</c:v>
                      </c:pt>
                      <c:pt idx="1">
                        <c:v>0.84127543035993702</c:v>
                      </c:pt>
                      <c:pt idx="2">
                        <c:v>0.85942879499217495</c:v>
                      </c:pt>
                      <c:pt idx="3">
                        <c:v>0.90895931142410002</c:v>
                      </c:pt>
                      <c:pt idx="4">
                        <c:v>0.92120500782472603</c:v>
                      </c:pt>
                      <c:pt idx="5">
                        <c:v>0.91737089201877897</c:v>
                      </c:pt>
                      <c:pt idx="6">
                        <c:v>0.96181533646322304</c:v>
                      </c:pt>
                      <c:pt idx="7">
                        <c:v>0.98622848200312996</c:v>
                      </c:pt>
                    </c:numCache>
                  </c:numRef>
                </c:val>
                <c:smooth val="0"/>
                <c:extLst xmlns:c15="http://schemas.microsoft.com/office/drawing/2012/chart">
                  <c:ext xmlns:c16="http://schemas.microsoft.com/office/drawing/2014/chart" uri="{C3380CC4-5D6E-409C-BE32-E72D297353CC}">
                    <c16:uniqueId val="{0000000E-724A-4416-B72D-E5E5A1DB3DC9}"/>
                  </c:ext>
                </c:extLst>
              </c15:ser>
            </c15:filteredLineSeries>
            <c15:filteredLineSeries>
              <c15:ser>
                <c:idx val="11"/>
                <c:order val="11"/>
                <c:tx>
                  <c:v>Sobol winding P (Mu*-based)</c:v>
                </c:tx>
                <c:spPr>
                  <a:ln w="22225" cap="rnd">
                    <a:solidFill>
                      <a:srgbClr val="00B050"/>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Correlations!$AL$17:$AL$24</c15:sqref>
                        </c15:formulaRef>
                      </c:ext>
                    </c:extLst>
                    <c:numCache>
                      <c:formatCode>General</c:formatCode>
                      <c:ptCount val="8"/>
                      <c:pt idx="0">
                        <c:v>0.77621283255086004</c:v>
                      </c:pt>
                      <c:pt idx="1">
                        <c:v>0.81201095461658801</c:v>
                      </c:pt>
                      <c:pt idx="2">
                        <c:v>0.82085289514866899</c:v>
                      </c:pt>
                      <c:pt idx="3">
                        <c:v>0.81533646322378595</c:v>
                      </c:pt>
                      <c:pt idx="4">
                        <c:v>0.79530516431924803</c:v>
                      </c:pt>
                      <c:pt idx="5">
                        <c:v>0.79780907668231504</c:v>
                      </c:pt>
                      <c:pt idx="6">
                        <c:v>0.77715179968700998</c:v>
                      </c:pt>
                      <c:pt idx="7">
                        <c:v>0.74585289514866904</c:v>
                      </c:pt>
                    </c:numCache>
                  </c:numRef>
                </c:val>
                <c:smooth val="0"/>
                <c:extLst xmlns:c15="http://schemas.microsoft.com/office/drawing/2012/chart">
                  <c:ext xmlns:c16="http://schemas.microsoft.com/office/drawing/2014/chart" uri="{C3380CC4-5D6E-409C-BE32-E72D297353CC}">
                    <c16:uniqueId val="{0000000F-724A-4416-B72D-E5E5A1DB3DC9}"/>
                  </c:ext>
                </c:extLst>
              </c15:ser>
            </c15:filteredLineSeries>
            <c15:filteredLineSeries>
              <c15:ser>
                <c:idx val="13"/>
                <c:order val="13"/>
                <c:tx>
                  <c:v>Rd radial P (Xi-based)</c:v>
                </c:tx>
                <c:spPr>
                  <a:ln w="22225" cap="rnd">
                    <a:solidFill>
                      <a:srgbClr val="BC14A8"/>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Correlations!$AP$6:$AP$13</c15:sqref>
                        </c15:formulaRef>
                      </c:ext>
                    </c:extLst>
                    <c:numCache>
                      <c:formatCode>General</c:formatCode>
                      <c:ptCount val="8"/>
                      <c:pt idx="0">
                        <c:v>0.78591549295774599</c:v>
                      </c:pt>
                      <c:pt idx="1">
                        <c:v>0.88188575899843502</c:v>
                      </c:pt>
                      <c:pt idx="2">
                        <c:v>0.90845070422535201</c:v>
                      </c:pt>
                      <c:pt idx="3">
                        <c:v>0.96349765258215903</c:v>
                      </c:pt>
                      <c:pt idx="4">
                        <c:v>0.95383411580594701</c:v>
                      </c:pt>
                      <c:pt idx="5">
                        <c:v>0.96607981220657302</c:v>
                      </c:pt>
                      <c:pt idx="6">
                        <c:v>0.98270735524256603</c:v>
                      </c:pt>
                      <c:pt idx="7">
                        <c:v>0.98497652582159601</c:v>
                      </c:pt>
                    </c:numCache>
                  </c:numRef>
                </c:val>
                <c:smooth val="0"/>
                <c:extLst xmlns:c15="http://schemas.microsoft.com/office/drawing/2012/chart">
                  <c:ext xmlns:c16="http://schemas.microsoft.com/office/drawing/2014/chart" uri="{C3380CC4-5D6E-409C-BE32-E72D297353CC}">
                    <c16:uniqueId val="{00000010-724A-4416-B72D-E5E5A1DB3DC9}"/>
                  </c:ext>
                </c:extLst>
              </c15:ser>
            </c15:filteredLineSeries>
            <c15:filteredLineSeries>
              <c15:ser>
                <c:idx val="15"/>
                <c:order val="15"/>
                <c:tx>
                  <c:v>Rd radial P (Mu*-based)</c:v>
                </c:tx>
                <c:spPr>
                  <a:ln w="22225" cap="rnd">
                    <a:solidFill>
                      <a:srgbClr val="7030A0"/>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Correlations!$AP$17:$AP$24</c15:sqref>
                        </c15:formulaRef>
                      </c:ext>
                    </c:extLst>
                    <c:numCache>
                      <c:formatCode>General</c:formatCode>
                      <c:ptCount val="8"/>
                      <c:pt idx="0">
                        <c:v>0.78591549295774599</c:v>
                      </c:pt>
                      <c:pt idx="1">
                        <c:v>0.82292644757433397</c:v>
                      </c:pt>
                      <c:pt idx="2">
                        <c:v>0.82124413145539799</c:v>
                      </c:pt>
                      <c:pt idx="3">
                        <c:v>0.80093896713614998</c:v>
                      </c:pt>
                      <c:pt idx="4">
                        <c:v>0.76212832550860599</c:v>
                      </c:pt>
                      <c:pt idx="5">
                        <c:v>0.79780907668231504</c:v>
                      </c:pt>
                      <c:pt idx="6">
                        <c:v>0.76150234741783895</c:v>
                      </c:pt>
                      <c:pt idx="7">
                        <c:v>0.73521126760563305</c:v>
                      </c:pt>
                    </c:numCache>
                  </c:numRef>
                </c:val>
                <c:smooth val="0"/>
                <c:extLst xmlns:c15="http://schemas.microsoft.com/office/drawing/2012/chart">
                  <c:ext xmlns:c16="http://schemas.microsoft.com/office/drawing/2014/chart" uri="{C3380CC4-5D6E-409C-BE32-E72D297353CC}">
                    <c16:uniqueId val="{00000011-724A-4416-B72D-E5E5A1DB3DC9}"/>
                  </c:ext>
                </c:extLst>
              </c15:ser>
            </c15:filteredLineSeries>
            <c15:filteredLineSeries>
              <c15:ser>
                <c:idx val="17"/>
                <c:order val="17"/>
                <c:tx>
                  <c:v>Sobol rad base P (Xi-based)</c:v>
                </c:tx>
                <c:spPr>
                  <a:ln w="22225" cap="rnd">
                    <a:solidFill>
                      <a:srgbClr val="FF0000"/>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Correlations!$AN$6:$AN$13</c15:sqref>
                        </c15:formulaRef>
                      </c:ext>
                    </c:extLst>
                    <c:numCache>
                      <c:formatCode>General</c:formatCode>
                      <c:ptCount val="8"/>
                      <c:pt idx="0">
                        <c:v>0.68712832550860603</c:v>
                      </c:pt>
                      <c:pt idx="1">
                        <c:v>0.68701095461658801</c:v>
                      </c:pt>
                      <c:pt idx="2">
                        <c:v>0.69397496087636901</c:v>
                      </c:pt>
                      <c:pt idx="3">
                        <c:v>0.70438184663536696</c:v>
                      </c:pt>
                      <c:pt idx="4">
                        <c:v>0.75305164319248796</c:v>
                      </c:pt>
                      <c:pt idx="5">
                        <c:v>0.71631455399060995</c:v>
                      </c:pt>
                      <c:pt idx="6">
                        <c:v>0.68701095461658801</c:v>
                      </c:pt>
                      <c:pt idx="7">
                        <c:v>0.68701095461658801</c:v>
                      </c:pt>
                    </c:numCache>
                  </c:numRef>
                </c:val>
                <c:smooth val="0"/>
                <c:extLst xmlns:c15="http://schemas.microsoft.com/office/drawing/2012/chart">
                  <c:ext xmlns:c16="http://schemas.microsoft.com/office/drawing/2014/chart" uri="{C3380CC4-5D6E-409C-BE32-E72D297353CC}">
                    <c16:uniqueId val="{00000012-724A-4416-B72D-E5E5A1DB3DC9}"/>
                  </c:ext>
                </c:extLst>
              </c15:ser>
            </c15:filteredLineSeries>
            <c15:filteredLineSeries>
              <c15:ser>
                <c:idx val="19"/>
                <c:order val="19"/>
                <c:tx>
                  <c:v>Sobol rad base P (Mu*-based)</c:v>
                </c:tx>
                <c:spPr>
                  <a:ln w="22225" cap="rnd">
                    <a:solidFill>
                      <a:srgbClr val="C00000"/>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Correlations!$AN$17:$AN$24</c15:sqref>
                        </c15:formulaRef>
                      </c:ext>
                    </c:extLst>
                    <c:numCache>
                      <c:formatCode>General</c:formatCode>
                      <c:ptCount val="8"/>
                      <c:pt idx="0">
                        <c:v>0.68712832550860603</c:v>
                      </c:pt>
                      <c:pt idx="1">
                        <c:v>0.68701095461658801</c:v>
                      </c:pt>
                      <c:pt idx="2">
                        <c:v>0.69514866979655698</c:v>
                      </c:pt>
                      <c:pt idx="3">
                        <c:v>0.69640062597809005</c:v>
                      </c:pt>
                      <c:pt idx="4">
                        <c:v>0.69953051643192399</c:v>
                      </c:pt>
                      <c:pt idx="5">
                        <c:v>0.69076682316118898</c:v>
                      </c:pt>
                      <c:pt idx="6">
                        <c:v>0.68701095461658801</c:v>
                      </c:pt>
                      <c:pt idx="7">
                        <c:v>0.68701095461658801</c:v>
                      </c:pt>
                    </c:numCache>
                  </c:numRef>
                </c:val>
                <c:smooth val="0"/>
                <c:extLst xmlns:c15="http://schemas.microsoft.com/office/drawing/2012/chart">
                  <c:ext xmlns:c16="http://schemas.microsoft.com/office/drawing/2014/chart" uri="{C3380CC4-5D6E-409C-BE32-E72D297353CC}">
                    <c16:uniqueId val="{00000013-724A-4416-B72D-E5E5A1DB3DC9}"/>
                  </c:ext>
                </c:extLst>
              </c15:ser>
            </c15:filteredLineSeries>
          </c:ext>
        </c:extLst>
      </c:lineChart>
      <c:catAx>
        <c:axId val="692474176"/>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number</a:t>
                </a:r>
                <a:r>
                  <a:rPr lang="en-GB" sz="1400" baseline="0"/>
                  <a:t> of trajectories</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876510224"/>
        <c:crosses val="autoZero"/>
        <c:auto val="1"/>
        <c:lblAlgn val="ctr"/>
        <c:lblOffset val="100"/>
        <c:noMultiLvlLbl val="0"/>
      </c:catAx>
      <c:valAx>
        <c:axId val="876510224"/>
        <c:scaling>
          <c:orientation val="minMax"/>
          <c:max val="0.95000000000000007"/>
          <c:min val="0.60000000000000009"/>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Kendall correlation </a:t>
                </a:r>
                <a:r>
                  <a:rPr lang="en-GB" sz="1400" baseline="0"/>
                  <a:t>(solid)</a:t>
                </a: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692474176"/>
        <c:crosses val="autoZero"/>
        <c:crossBetween val="midCat"/>
      </c:valAx>
      <c:valAx>
        <c:axId val="1252407727"/>
        <c:scaling>
          <c:orientation val="minMax"/>
          <c:max val="1"/>
          <c:min val="0"/>
        </c:scaling>
        <c:delete val="1"/>
        <c:axPos val="r"/>
        <c:numFmt formatCode="General" sourceLinked="1"/>
        <c:majorTickMark val="out"/>
        <c:minorTickMark val="none"/>
        <c:tickLblPos val="nextTo"/>
        <c:crossAx val="1252408975"/>
        <c:crosses val="max"/>
        <c:crossBetween val="between"/>
      </c:valAx>
      <c:catAx>
        <c:axId val="1252408975"/>
        <c:scaling>
          <c:orientation val="minMax"/>
        </c:scaling>
        <c:delete val="1"/>
        <c:axPos val="b"/>
        <c:numFmt formatCode="General" sourceLinked="1"/>
        <c:majorTickMark val="out"/>
        <c:minorTickMark val="none"/>
        <c:tickLblPos val="nextTo"/>
        <c:crossAx val="1252407727"/>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78005542603264"/>
          <c:y val="3.8137091503267974E-2"/>
          <c:w val="0.76439889147934725"/>
          <c:h val="0.79992754629629625"/>
        </c:manualLayout>
      </c:layout>
      <c:lineChart>
        <c:grouping val="standard"/>
        <c:varyColors val="0"/>
        <c:dLbls>
          <c:showLegendKey val="0"/>
          <c:showVal val="0"/>
          <c:showCatName val="0"/>
          <c:showSerName val="0"/>
          <c:showPercent val="0"/>
          <c:showBubbleSize val="0"/>
        </c:dLbls>
        <c:marker val="1"/>
        <c:smooth val="0"/>
        <c:axId val="692474176"/>
        <c:axId val="876510224"/>
        <c:extLst>
          <c:ext xmlns:c15="http://schemas.microsoft.com/office/drawing/2012/chart" uri="{02D57815-91ED-43cb-92C2-25804820EDAC}">
            <c15:filteredLineSeries>
              <c15:ser>
                <c:idx val="0"/>
                <c:order val="0"/>
                <c:tx>
                  <c:v>Sobol radial K (Xi-based)</c:v>
                </c:tx>
                <c:spPr>
                  <a:ln w="22225" cap="rnd">
                    <a:solidFill>
                      <a:schemeClr val="accent2"/>
                    </a:solidFill>
                    <a:round/>
                  </a:ln>
                  <a:effectLst/>
                </c:spPr>
                <c:marker>
                  <c:symbol val="none"/>
                </c:marker>
                <c:cat>
                  <c:numRef>
                    <c:extLst>
                      <c:ext uri="{02D57815-91ED-43cb-92C2-25804820EDAC}">
                        <c15:formulaRef>
                          <c15:sqref>Correlations!$U$17:$U$24</c15:sqref>
                        </c15:formulaRef>
                      </c:ext>
                    </c:extLst>
                    <c:numCache>
                      <c:formatCode>General</c:formatCode>
                      <c:ptCount val="8"/>
                      <c:pt idx="0">
                        <c:v>2</c:v>
                      </c:pt>
                      <c:pt idx="1">
                        <c:v>4</c:v>
                      </c:pt>
                      <c:pt idx="2">
                        <c:v>6</c:v>
                      </c:pt>
                      <c:pt idx="3">
                        <c:v>10</c:v>
                      </c:pt>
                      <c:pt idx="4">
                        <c:v>15</c:v>
                      </c:pt>
                      <c:pt idx="5">
                        <c:v>25</c:v>
                      </c:pt>
                      <c:pt idx="6">
                        <c:v>40</c:v>
                      </c:pt>
                      <c:pt idx="7">
                        <c:v>100</c:v>
                      </c:pt>
                    </c:numCache>
                  </c:numRef>
                </c:cat>
                <c:val>
                  <c:numRef>
                    <c:extLst>
                      <c:ext uri="{02D57815-91ED-43cb-92C2-25804820EDAC}">
                        <c15:formulaRef>
                          <c15:sqref>Correlations!$AI$6:$AI$13</c15:sqref>
                        </c15:formulaRef>
                      </c:ext>
                    </c:extLst>
                    <c:numCache>
                      <c:formatCode>General</c:formatCode>
                      <c:ptCount val="8"/>
                      <c:pt idx="0">
                        <c:v>0.789333333333333</c:v>
                      </c:pt>
                      <c:pt idx="1">
                        <c:v>0.84266666666666601</c:v>
                      </c:pt>
                      <c:pt idx="2">
                        <c:v>0.85866666666666702</c:v>
                      </c:pt>
                      <c:pt idx="3">
                        <c:v>0.88800000000000001</c:v>
                      </c:pt>
                      <c:pt idx="4">
                        <c:v>0.89866666666666595</c:v>
                      </c:pt>
                      <c:pt idx="5">
                        <c:v>0.90400000000000003</c:v>
                      </c:pt>
                      <c:pt idx="6">
                        <c:v>0.92266666666666597</c:v>
                      </c:pt>
                      <c:pt idx="7">
                        <c:v>0.94133333333333302</c:v>
                      </c:pt>
                    </c:numCache>
                  </c:numRef>
                </c:val>
                <c:smooth val="0"/>
                <c:extLst>
                  <c:ext xmlns:c16="http://schemas.microsoft.com/office/drawing/2014/chart" uri="{C3380CC4-5D6E-409C-BE32-E72D297353CC}">
                    <c16:uniqueId val="{00000000-F518-402A-9D0B-5903E14ADAEE}"/>
                  </c:ext>
                </c:extLst>
              </c15:ser>
            </c15:filteredLineSeries>
            <c15:filteredLineSeries>
              <c15:ser>
                <c:idx val="2"/>
                <c:order val="2"/>
                <c:tx>
                  <c:v>Sobol radial K (Mu*-based)</c:v>
                </c:tx>
                <c:spPr>
                  <a:ln w="22225" cap="rnd">
                    <a:solidFill>
                      <a:schemeClr val="accent4"/>
                    </a:solidFill>
                    <a:round/>
                  </a:ln>
                  <a:effectLst/>
                </c:spPr>
                <c:marker>
                  <c:symbol val="none"/>
                </c:marker>
                <c:val>
                  <c:numRef>
                    <c:extLst xmlns:c15="http://schemas.microsoft.com/office/drawing/2012/chart">
                      <c:ext xmlns:c15="http://schemas.microsoft.com/office/drawing/2012/chart" uri="{02D57815-91ED-43cb-92C2-25804820EDAC}">
                        <c15:formulaRef>
                          <c15:sqref>Correlations!$AI$17:$AI$24</c15:sqref>
                        </c15:formulaRef>
                      </c:ext>
                    </c:extLst>
                    <c:numCache>
                      <c:formatCode>General</c:formatCode>
                      <c:ptCount val="8"/>
                      <c:pt idx="0">
                        <c:v>0.789333333333333</c:v>
                      </c:pt>
                      <c:pt idx="1">
                        <c:v>0.86133333333333295</c:v>
                      </c:pt>
                      <c:pt idx="2">
                        <c:v>0.85599999999999998</c:v>
                      </c:pt>
                      <c:pt idx="3">
                        <c:v>0.87466666666666604</c:v>
                      </c:pt>
                      <c:pt idx="4">
                        <c:v>0.87466666666666604</c:v>
                      </c:pt>
                      <c:pt idx="5">
                        <c:v>0.88533333333333297</c:v>
                      </c:pt>
                      <c:pt idx="6">
                        <c:v>0.88266666666666604</c:v>
                      </c:pt>
                      <c:pt idx="7">
                        <c:v>0.87733333333333297</c:v>
                      </c:pt>
                    </c:numCache>
                  </c:numRef>
                </c:val>
                <c:smooth val="0"/>
                <c:extLst xmlns:c15="http://schemas.microsoft.com/office/drawing/2012/chart">
                  <c:ext xmlns:c16="http://schemas.microsoft.com/office/drawing/2014/chart" uri="{C3380CC4-5D6E-409C-BE32-E72D297353CC}">
                    <c16:uniqueId val="{00000001-F518-402A-9D0B-5903E14ADAEE}"/>
                  </c:ext>
                </c:extLst>
              </c15:ser>
            </c15:filteredLineSeries>
            <c15:filteredLineSeries>
              <c15:ser>
                <c:idx val="4"/>
                <c:order val="4"/>
                <c:tx>
                  <c:v>OT Khare K (Xi-based)</c:v>
                </c:tx>
                <c:spPr>
                  <a:ln w="22225" cap="rnd">
                    <a:solidFill>
                      <a:schemeClr val="accent5">
                        <a:lumMod val="40000"/>
                        <a:lumOff val="60000"/>
                      </a:schemeClr>
                    </a:solidFill>
                    <a:round/>
                  </a:ln>
                  <a:effectLst/>
                </c:spPr>
                <c:marker>
                  <c:symbol val="none"/>
                </c:marker>
                <c:val>
                  <c:numRef>
                    <c:extLst xmlns:c15="http://schemas.microsoft.com/office/drawing/2012/chart">
                      <c:ext xmlns:c15="http://schemas.microsoft.com/office/drawing/2012/chart" uri="{02D57815-91ED-43cb-92C2-25804820EDAC}">
                        <c15:formulaRef>
                          <c15:sqref>Correlations!$AQ$6:$AQ$13</c15:sqref>
                        </c15:formulaRef>
                      </c:ext>
                    </c:extLst>
                    <c:numCache>
                      <c:formatCode>General</c:formatCode>
                      <c:ptCount val="8"/>
                      <c:pt idx="0">
                        <c:v>0.73333333333333295</c:v>
                      </c:pt>
                      <c:pt idx="1">
                        <c:v>0.73599999999999999</c:v>
                      </c:pt>
                      <c:pt idx="2">
                        <c:v>0.74666666666666703</c:v>
                      </c:pt>
                      <c:pt idx="3">
                        <c:v>0.71466666666666701</c:v>
                      </c:pt>
                      <c:pt idx="4">
                        <c:v>0.64266666666666605</c:v>
                      </c:pt>
                      <c:pt idx="5">
                        <c:v>0.69866666666666599</c:v>
                      </c:pt>
                      <c:pt idx="6">
                        <c:v>0.752</c:v>
                      </c:pt>
                      <c:pt idx="7">
                        <c:v>0.69866666666666599</c:v>
                      </c:pt>
                    </c:numCache>
                  </c:numRef>
                </c:val>
                <c:smooth val="0"/>
                <c:extLst xmlns:c15="http://schemas.microsoft.com/office/drawing/2012/chart">
                  <c:ext xmlns:c16="http://schemas.microsoft.com/office/drawing/2014/chart" uri="{C3380CC4-5D6E-409C-BE32-E72D297353CC}">
                    <c16:uniqueId val="{00000002-F518-402A-9D0B-5903E14ADAEE}"/>
                  </c:ext>
                </c:extLst>
              </c15:ser>
            </c15:filteredLineSeries>
            <c15:filteredLineSeries>
              <c15:ser>
                <c:idx val="6"/>
                <c:order val="6"/>
                <c:tx>
                  <c:v>OT Khare K (Mu*-based)</c:v>
                </c:tx>
                <c:spPr>
                  <a:ln w="22225" cap="rnd">
                    <a:solidFill>
                      <a:schemeClr val="accent1"/>
                    </a:solidFill>
                    <a:round/>
                  </a:ln>
                  <a:effectLst/>
                </c:spPr>
                <c:marker>
                  <c:symbol val="none"/>
                </c:marker>
                <c:val>
                  <c:numRef>
                    <c:extLst xmlns:c15="http://schemas.microsoft.com/office/drawing/2012/chart">
                      <c:ext xmlns:c15="http://schemas.microsoft.com/office/drawing/2012/chart" uri="{02D57815-91ED-43cb-92C2-25804820EDAC}">
                        <c15:formulaRef>
                          <c15:sqref>Correlations!$AQ$17:$AQ$24</c15:sqref>
                        </c15:formulaRef>
                      </c:ext>
                    </c:extLst>
                    <c:numCache>
                      <c:formatCode>General</c:formatCode>
                      <c:ptCount val="8"/>
                      <c:pt idx="0">
                        <c:v>0.73333333333333295</c:v>
                      </c:pt>
                      <c:pt idx="1">
                        <c:v>0.73866666666666703</c:v>
                      </c:pt>
                      <c:pt idx="2">
                        <c:v>0.75466666666666604</c:v>
                      </c:pt>
                      <c:pt idx="3">
                        <c:v>0.74666666666666703</c:v>
                      </c:pt>
                      <c:pt idx="4">
                        <c:v>0.76800000000000002</c:v>
                      </c:pt>
                      <c:pt idx="5">
                        <c:v>0.74933333333333296</c:v>
                      </c:pt>
                      <c:pt idx="6">
                        <c:v>0.73599999999999999</c:v>
                      </c:pt>
                      <c:pt idx="7">
                        <c:v>0.752</c:v>
                      </c:pt>
                    </c:numCache>
                  </c:numRef>
                </c:val>
                <c:smooth val="0"/>
                <c:extLst xmlns:c15="http://schemas.microsoft.com/office/drawing/2012/chart">
                  <c:ext xmlns:c16="http://schemas.microsoft.com/office/drawing/2014/chart" uri="{C3380CC4-5D6E-409C-BE32-E72D297353CC}">
                    <c16:uniqueId val="{00000003-F518-402A-9D0B-5903E14ADAEE}"/>
                  </c:ext>
                </c:extLst>
              </c15:ser>
            </c15:filteredLineSeries>
            <c15:filteredLineSeries>
              <c15:ser>
                <c:idx val="8"/>
                <c:order val="8"/>
                <c:tx>
                  <c:v>Sobol winding K (Xi-based)</c:v>
                </c:tx>
                <c:spPr>
                  <a:ln w="22225" cap="rnd">
                    <a:solidFill>
                      <a:srgbClr val="92D050"/>
                    </a:solidFill>
                    <a:round/>
                  </a:ln>
                  <a:effectLst/>
                </c:spPr>
                <c:marker>
                  <c:symbol val="none"/>
                </c:marker>
                <c:val>
                  <c:numRef>
                    <c:extLst xmlns:c15="http://schemas.microsoft.com/office/drawing/2012/chart">
                      <c:ext xmlns:c15="http://schemas.microsoft.com/office/drawing/2012/chart" uri="{02D57815-91ED-43cb-92C2-25804820EDAC}">
                        <c15:formulaRef>
                          <c15:sqref>Correlations!$AK$6:$AK$13</c15:sqref>
                        </c15:formulaRef>
                      </c:ext>
                    </c:extLst>
                    <c:numCache>
                      <c:formatCode>General</c:formatCode>
                      <c:ptCount val="8"/>
                      <c:pt idx="0">
                        <c:v>0.789333333333333</c:v>
                      </c:pt>
                      <c:pt idx="1">
                        <c:v>0.84266666666666601</c:v>
                      </c:pt>
                      <c:pt idx="2">
                        <c:v>0.85866666666666702</c:v>
                      </c:pt>
                      <c:pt idx="3">
                        <c:v>0.88800000000000001</c:v>
                      </c:pt>
                      <c:pt idx="4">
                        <c:v>0.89866666666666595</c:v>
                      </c:pt>
                      <c:pt idx="5">
                        <c:v>0.90400000000000003</c:v>
                      </c:pt>
                      <c:pt idx="6">
                        <c:v>0.92266666666666597</c:v>
                      </c:pt>
                      <c:pt idx="7">
                        <c:v>0.94133333333333302</c:v>
                      </c:pt>
                    </c:numCache>
                  </c:numRef>
                </c:val>
                <c:smooth val="0"/>
                <c:extLst xmlns:c15="http://schemas.microsoft.com/office/drawing/2012/chart">
                  <c:ext xmlns:c16="http://schemas.microsoft.com/office/drawing/2014/chart" uri="{C3380CC4-5D6E-409C-BE32-E72D297353CC}">
                    <c16:uniqueId val="{00000004-F518-402A-9D0B-5903E14ADAEE}"/>
                  </c:ext>
                </c:extLst>
              </c15:ser>
            </c15:filteredLineSeries>
            <c15:filteredLineSeries>
              <c15:ser>
                <c:idx val="10"/>
                <c:order val="10"/>
                <c:tx>
                  <c:v>Sobol winding K (Mu*-based)</c:v>
                </c:tx>
                <c:spPr>
                  <a:ln w="22225" cap="rnd">
                    <a:solidFill>
                      <a:srgbClr val="00B050"/>
                    </a:solidFill>
                    <a:round/>
                  </a:ln>
                  <a:effectLst/>
                </c:spPr>
                <c:marker>
                  <c:symbol val="none"/>
                </c:marker>
                <c:val>
                  <c:numRef>
                    <c:extLst xmlns:c15="http://schemas.microsoft.com/office/drawing/2012/chart">
                      <c:ext xmlns:c15="http://schemas.microsoft.com/office/drawing/2012/chart" uri="{02D57815-91ED-43cb-92C2-25804820EDAC}">
                        <c15:formulaRef>
                          <c15:sqref>Correlations!$AK$17:$AK$24</c15:sqref>
                        </c15:formulaRef>
                      </c:ext>
                    </c:extLst>
                    <c:numCache>
                      <c:formatCode>General</c:formatCode>
                      <c:ptCount val="8"/>
                      <c:pt idx="0">
                        <c:v>0.789333333333333</c:v>
                      </c:pt>
                      <c:pt idx="1">
                        <c:v>0.86133333333333295</c:v>
                      </c:pt>
                      <c:pt idx="2">
                        <c:v>0.85599999999999998</c:v>
                      </c:pt>
                      <c:pt idx="3">
                        <c:v>0.87466666666666604</c:v>
                      </c:pt>
                      <c:pt idx="4">
                        <c:v>0.87466666666666604</c:v>
                      </c:pt>
                      <c:pt idx="5">
                        <c:v>0.88533333333333297</c:v>
                      </c:pt>
                      <c:pt idx="6">
                        <c:v>0.88266666666666604</c:v>
                      </c:pt>
                      <c:pt idx="7">
                        <c:v>0.87733333333333297</c:v>
                      </c:pt>
                    </c:numCache>
                  </c:numRef>
                </c:val>
                <c:smooth val="0"/>
                <c:extLst xmlns:c15="http://schemas.microsoft.com/office/drawing/2012/chart">
                  <c:ext xmlns:c16="http://schemas.microsoft.com/office/drawing/2014/chart" uri="{C3380CC4-5D6E-409C-BE32-E72D297353CC}">
                    <c16:uniqueId val="{00000005-F518-402A-9D0B-5903E14ADAEE}"/>
                  </c:ext>
                </c:extLst>
              </c15:ser>
            </c15:filteredLineSeries>
            <c15:filteredLineSeries>
              <c15:ser>
                <c:idx val="12"/>
                <c:order val="12"/>
                <c:tx>
                  <c:v>Rd radial K (Xi-based)</c:v>
                </c:tx>
                <c:spPr>
                  <a:ln w="22225" cap="rnd">
                    <a:solidFill>
                      <a:srgbClr val="BC14A8"/>
                    </a:solidFill>
                    <a:round/>
                  </a:ln>
                  <a:effectLst/>
                </c:spPr>
                <c:marker>
                  <c:symbol val="none"/>
                </c:marker>
                <c:val>
                  <c:numRef>
                    <c:extLst xmlns:c15="http://schemas.microsoft.com/office/drawing/2012/chart">
                      <c:ext xmlns:c15="http://schemas.microsoft.com/office/drawing/2012/chart" uri="{02D57815-91ED-43cb-92C2-25804820EDAC}">
                        <c15:formulaRef>
                          <c15:sqref>Correlations!$AO$6:$AO$13</c15:sqref>
                        </c15:formulaRef>
                      </c:ext>
                    </c:extLst>
                    <c:numCache>
                      <c:formatCode>General</c:formatCode>
                      <c:ptCount val="8"/>
                      <c:pt idx="0">
                        <c:v>0.82133333333333303</c:v>
                      </c:pt>
                      <c:pt idx="1">
                        <c:v>0.85599999999999998</c:v>
                      </c:pt>
                      <c:pt idx="2">
                        <c:v>0.87733333333333297</c:v>
                      </c:pt>
                      <c:pt idx="3">
                        <c:v>0.89333333333333298</c:v>
                      </c:pt>
                      <c:pt idx="4">
                        <c:v>0.89600000000000002</c:v>
                      </c:pt>
                      <c:pt idx="5">
                        <c:v>0.90666666666666595</c:v>
                      </c:pt>
                      <c:pt idx="6">
                        <c:v>0.91466666666666596</c:v>
                      </c:pt>
                      <c:pt idx="7">
                        <c:v>0.93600000000000005</c:v>
                      </c:pt>
                    </c:numCache>
                  </c:numRef>
                </c:val>
                <c:smooth val="0"/>
                <c:extLst xmlns:c15="http://schemas.microsoft.com/office/drawing/2012/chart">
                  <c:ext xmlns:c16="http://schemas.microsoft.com/office/drawing/2014/chart" uri="{C3380CC4-5D6E-409C-BE32-E72D297353CC}">
                    <c16:uniqueId val="{00000006-F518-402A-9D0B-5903E14ADAEE}"/>
                  </c:ext>
                </c:extLst>
              </c15:ser>
            </c15:filteredLineSeries>
            <c15:filteredLineSeries>
              <c15:ser>
                <c:idx val="14"/>
                <c:order val="14"/>
                <c:tx>
                  <c:v>Rd radial K (Mu*-based) </c:v>
                </c:tx>
                <c:spPr>
                  <a:ln w="22225" cap="rnd">
                    <a:solidFill>
                      <a:srgbClr val="7030A0"/>
                    </a:solidFill>
                    <a:round/>
                  </a:ln>
                  <a:effectLst/>
                </c:spPr>
                <c:marker>
                  <c:symbol val="none"/>
                </c:marker>
                <c:val>
                  <c:numRef>
                    <c:extLst xmlns:c15="http://schemas.microsoft.com/office/drawing/2012/chart">
                      <c:ext xmlns:c15="http://schemas.microsoft.com/office/drawing/2012/chart" uri="{02D57815-91ED-43cb-92C2-25804820EDAC}">
                        <c15:formulaRef>
                          <c15:sqref>Correlations!$AO$17:$AO$24</c15:sqref>
                        </c15:formulaRef>
                      </c:ext>
                    </c:extLst>
                    <c:numCache>
                      <c:formatCode>General</c:formatCode>
                      <c:ptCount val="8"/>
                      <c:pt idx="0">
                        <c:v>0.82133333333333303</c:v>
                      </c:pt>
                      <c:pt idx="1">
                        <c:v>0.86133333333333295</c:v>
                      </c:pt>
                      <c:pt idx="2">
                        <c:v>0.87733333333333297</c:v>
                      </c:pt>
                      <c:pt idx="3">
                        <c:v>0.87733333333333297</c:v>
                      </c:pt>
                      <c:pt idx="4">
                        <c:v>0.86133333333333295</c:v>
                      </c:pt>
                      <c:pt idx="5">
                        <c:v>0.88533333333333297</c:v>
                      </c:pt>
                      <c:pt idx="6">
                        <c:v>0.88</c:v>
                      </c:pt>
                      <c:pt idx="7">
                        <c:v>0.87466666666666604</c:v>
                      </c:pt>
                    </c:numCache>
                  </c:numRef>
                </c:val>
                <c:smooth val="0"/>
                <c:extLst xmlns:c15="http://schemas.microsoft.com/office/drawing/2012/chart">
                  <c:ext xmlns:c16="http://schemas.microsoft.com/office/drawing/2014/chart" uri="{C3380CC4-5D6E-409C-BE32-E72D297353CC}">
                    <c16:uniqueId val="{00000007-F518-402A-9D0B-5903E14ADAEE}"/>
                  </c:ext>
                </c:extLst>
              </c15:ser>
            </c15:filteredLineSeries>
            <c15:filteredLineSeries>
              <c15:ser>
                <c:idx val="16"/>
                <c:order val="16"/>
                <c:tx>
                  <c:v>Sobol rad base K (Xi-based)</c:v>
                </c:tx>
                <c:spPr>
                  <a:ln w="22225" cap="rnd">
                    <a:solidFill>
                      <a:srgbClr val="FF0000"/>
                    </a:solidFill>
                    <a:round/>
                  </a:ln>
                  <a:effectLst/>
                </c:spPr>
                <c:marker>
                  <c:symbol val="none"/>
                </c:marker>
                <c:val>
                  <c:numRef>
                    <c:extLst xmlns:c15="http://schemas.microsoft.com/office/drawing/2012/chart">
                      <c:ext xmlns:c15="http://schemas.microsoft.com/office/drawing/2012/chart" uri="{02D57815-91ED-43cb-92C2-25804820EDAC}">
                        <c15:formulaRef>
                          <c15:sqref>Correlations!$AM$6:$AM$13</c15:sqref>
                        </c15:formulaRef>
                      </c:ext>
                    </c:extLst>
                    <c:numCache>
                      <c:formatCode>General</c:formatCode>
                      <c:ptCount val="8"/>
                      <c:pt idx="0">
                        <c:v>0.66400000000000003</c:v>
                      </c:pt>
                      <c:pt idx="1">
                        <c:v>0.73333333333333295</c:v>
                      </c:pt>
                      <c:pt idx="2">
                        <c:v>0.66666666666666696</c:v>
                      </c:pt>
                      <c:pt idx="3">
                        <c:v>0.67733333333333301</c:v>
                      </c:pt>
                      <c:pt idx="4">
                        <c:v>0.69640062597809005</c:v>
                      </c:pt>
                      <c:pt idx="5">
                        <c:v>0.68</c:v>
                      </c:pt>
                      <c:pt idx="6">
                        <c:v>0.73333333333333295</c:v>
                      </c:pt>
                      <c:pt idx="7">
                        <c:v>0.73333333333333295</c:v>
                      </c:pt>
                    </c:numCache>
                  </c:numRef>
                </c:val>
                <c:smooth val="0"/>
                <c:extLst xmlns:c15="http://schemas.microsoft.com/office/drawing/2012/chart">
                  <c:ext xmlns:c16="http://schemas.microsoft.com/office/drawing/2014/chart" uri="{C3380CC4-5D6E-409C-BE32-E72D297353CC}">
                    <c16:uniqueId val="{00000008-F518-402A-9D0B-5903E14ADAEE}"/>
                  </c:ext>
                </c:extLst>
              </c15:ser>
            </c15:filteredLineSeries>
            <c15:filteredLineSeries>
              <c15:ser>
                <c:idx val="18"/>
                <c:order val="18"/>
                <c:tx>
                  <c:v>Sobol rad base K (Mu*-based)</c:v>
                </c:tx>
                <c:spPr>
                  <a:ln w="22225" cap="rnd">
                    <a:solidFill>
                      <a:srgbClr val="C00000"/>
                    </a:solidFill>
                    <a:round/>
                  </a:ln>
                  <a:effectLst/>
                </c:spPr>
                <c:marker>
                  <c:symbol val="none"/>
                </c:marker>
                <c:val>
                  <c:numRef>
                    <c:extLst xmlns:c15="http://schemas.microsoft.com/office/drawing/2012/chart">
                      <c:ext xmlns:c15="http://schemas.microsoft.com/office/drawing/2012/chart" uri="{02D57815-91ED-43cb-92C2-25804820EDAC}">
                        <c15:formulaRef>
                          <c15:sqref>Correlations!$AM$17:$AM$24</c15:sqref>
                        </c15:formulaRef>
                      </c:ext>
                    </c:extLst>
                    <c:numCache>
                      <c:formatCode>General</c:formatCode>
                      <c:ptCount val="8"/>
                      <c:pt idx="0">
                        <c:v>0.66400000000000003</c:v>
                      </c:pt>
                      <c:pt idx="1">
                        <c:v>0.73333333333333295</c:v>
                      </c:pt>
                      <c:pt idx="2">
                        <c:v>0.76800000000000002</c:v>
                      </c:pt>
                      <c:pt idx="3">
                        <c:v>0.77333333333333298</c:v>
                      </c:pt>
                      <c:pt idx="4">
                        <c:v>0.78666666666666696</c:v>
                      </c:pt>
                      <c:pt idx="5">
                        <c:v>0.74933333333333296</c:v>
                      </c:pt>
                      <c:pt idx="6">
                        <c:v>0.73333333333333295</c:v>
                      </c:pt>
                      <c:pt idx="7">
                        <c:v>0.73333333333333295</c:v>
                      </c:pt>
                    </c:numCache>
                  </c:numRef>
                </c:val>
                <c:smooth val="0"/>
                <c:extLst xmlns:c15="http://schemas.microsoft.com/office/drawing/2012/chart">
                  <c:ext xmlns:c16="http://schemas.microsoft.com/office/drawing/2014/chart" uri="{C3380CC4-5D6E-409C-BE32-E72D297353CC}">
                    <c16:uniqueId val="{00000009-F518-402A-9D0B-5903E14ADAEE}"/>
                  </c:ext>
                </c:extLst>
              </c15:ser>
            </c15:filteredLineSeries>
          </c:ext>
        </c:extLst>
      </c:lineChart>
      <c:lineChart>
        <c:grouping val="standard"/>
        <c:varyColors val="0"/>
        <c:ser>
          <c:idx val="1"/>
          <c:order val="1"/>
          <c:tx>
            <c:v>Sobol radial P (Xi-based)</c:v>
          </c:tx>
          <c:spPr>
            <a:ln w="22225" cap="rnd">
              <a:solidFill>
                <a:schemeClr val="accent2"/>
              </a:solidFill>
              <a:prstDash val="dash"/>
              <a:round/>
            </a:ln>
            <a:effectLst/>
          </c:spPr>
          <c:marker>
            <c:symbol val="none"/>
          </c:marker>
          <c:cat>
            <c:numRef>
              <c:f>Correlations!$U$17:$U$24</c:f>
              <c:numCache>
                <c:formatCode>General</c:formatCode>
                <c:ptCount val="8"/>
                <c:pt idx="0">
                  <c:v>2</c:v>
                </c:pt>
                <c:pt idx="1">
                  <c:v>4</c:v>
                </c:pt>
                <c:pt idx="2">
                  <c:v>6</c:v>
                </c:pt>
                <c:pt idx="3">
                  <c:v>10</c:v>
                </c:pt>
                <c:pt idx="4">
                  <c:v>15</c:v>
                </c:pt>
                <c:pt idx="5">
                  <c:v>25</c:v>
                </c:pt>
                <c:pt idx="6">
                  <c:v>40</c:v>
                </c:pt>
                <c:pt idx="7">
                  <c:v>100</c:v>
                </c:pt>
              </c:numCache>
            </c:numRef>
          </c:cat>
          <c:val>
            <c:numRef>
              <c:f>Correlations!$AJ$6:$AJ$13</c:f>
              <c:numCache>
                <c:formatCode>General</c:formatCode>
                <c:ptCount val="8"/>
                <c:pt idx="0">
                  <c:v>0.77621283255086004</c:v>
                </c:pt>
                <c:pt idx="1">
                  <c:v>0.84127543035993702</c:v>
                </c:pt>
                <c:pt idx="2">
                  <c:v>0.85942879499217495</c:v>
                </c:pt>
                <c:pt idx="3">
                  <c:v>0.90895931142410002</c:v>
                </c:pt>
                <c:pt idx="4">
                  <c:v>0.92120500782472603</c:v>
                </c:pt>
                <c:pt idx="5">
                  <c:v>0.91737089201877897</c:v>
                </c:pt>
                <c:pt idx="6">
                  <c:v>0.96181533646322304</c:v>
                </c:pt>
                <c:pt idx="7">
                  <c:v>0.98622848200312996</c:v>
                </c:pt>
              </c:numCache>
            </c:numRef>
          </c:val>
          <c:smooth val="0"/>
          <c:extLst>
            <c:ext xmlns:c16="http://schemas.microsoft.com/office/drawing/2014/chart" uri="{C3380CC4-5D6E-409C-BE32-E72D297353CC}">
              <c16:uniqueId val="{0000000A-F518-402A-9D0B-5903E14ADAEE}"/>
            </c:ext>
          </c:extLst>
        </c:ser>
        <c:ser>
          <c:idx val="3"/>
          <c:order val="3"/>
          <c:tx>
            <c:v>Sobol radial P (Mu*-based)</c:v>
          </c:tx>
          <c:spPr>
            <a:ln w="22225" cap="rnd">
              <a:solidFill>
                <a:schemeClr val="accent4"/>
              </a:solidFill>
              <a:prstDash val="dash"/>
              <a:round/>
            </a:ln>
            <a:effectLst/>
          </c:spPr>
          <c:marker>
            <c:symbol val="none"/>
          </c:marker>
          <c:val>
            <c:numRef>
              <c:f>Correlations!$AJ$17:$AJ$24</c:f>
              <c:numCache>
                <c:formatCode>General</c:formatCode>
                <c:ptCount val="8"/>
                <c:pt idx="0">
                  <c:v>0.77621283255086004</c:v>
                </c:pt>
                <c:pt idx="1">
                  <c:v>0.81201095461658801</c:v>
                </c:pt>
                <c:pt idx="2">
                  <c:v>0.82085289514866899</c:v>
                </c:pt>
                <c:pt idx="3">
                  <c:v>0.81533646322378595</c:v>
                </c:pt>
                <c:pt idx="4">
                  <c:v>0.79530516431924803</c:v>
                </c:pt>
                <c:pt idx="5">
                  <c:v>0.79780907668231504</c:v>
                </c:pt>
                <c:pt idx="6">
                  <c:v>0.77715179968700998</c:v>
                </c:pt>
                <c:pt idx="7">
                  <c:v>0.74585289514866904</c:v>
                </c:pt>
              </c:numCache>
            </c:numRef>
          </c:val>
          <c:smooth val="0"/>
          <c:extLst>
            <c:ext xmlns:c16="http://schemas.microsoft.com/office/drawing/2014/chart" uri="{C3380CC4-5D6E-409C-BE32-E72D297353CC}">
              <c16:uniqueId val="{0000000B-F518-402A-9D0B-5903E14ADAEE}"/>
            </c:ext>
          </c:extLst>
        </c:ser>
        <c:ser>
          <c:idx val="5"/>
          <c:order val="5"/>
          <c:tx>
            <c:v>OT Khare P (Xi-based)</c:v>
          </c:tx>
          <c:spPr>
            <a:ln w="22225" cap="rnd">
              <a:solidFill>
                <a:schemeClr val="accent5">
                  <a:lumMod val="40000"/>
                  <a:lumOff val="60000"/>
                </a:schemeClr>
              </a:solidFill>
              <a:prstDash val="dash"/>
              <a:round/>
            </a:ln>
            <a:effectLst/>
          </c:spPr>
          <c:marker>
            <c:symbol val="none"/>
          </c:marker>
          <c:val>
            <c:numRef>
              <c:f>Correlations!$AR$6:$AR$13</c:f>
              <c:numCache>
                <c:formatCode>General</c:formatCode>
                <c:ptCount val="8"/>
                <c:pt idx="0">
                  <c:v>0.68701095461658801</c:v>
                </c:pt>
                <c:pt idx="1">
                  <c:v>0.69319248826291002</c:v>
                </c:pt>
                <c:pt idx="2">
                  <c:v>0.71161971830985904</c:v>
                </c:pt>
                <c:pt idx="3">
                  <c:v>0.68603286384976503</c:v>
                </c:pt>
                <c:pt idx="4">
                  <c:v>0.64068857589984296</c:v>
                </c:pt>
                <c:pt idx="5">
                  <c:v>0.75242566510172004</c:v>
                </c:pt>
                <c:pt idx="6">
                  <c:v>0.757863849765257</c:v>
                </c:pt>
                <c:pt idx="7">
                  <c:v>0.71717527386541402</c:v>
                </c:pt>
              </c:numCache>
            </c:numRef>
          </c:val>
          <c:smooth val="0"/>
          <c:extLst>
            <c:ext xmlns:c16="http://schemas.microsoft.com/office/drawing/2014/chart" uri="{C3380CC4-5D6E-409C-BE32-E72D297353CC}">
              <c16:uniqueId val="{0000000C-F518-402A-9D0B-5903E14ADAEE}"/>
            </c:ext>
          </c:extLst>
        </c:ser>
        <c:ser>
          <c:idx val="7"/>
          <c:order val="7"/>
          <c:tx>
            <c:v>OT Khare P (Mu*-based)</c:v>
          </c:tx>
          <c:spPr>
            <a:ln w="22225" cap="rnd">
              <a:solidFill>
                <a:schemeClr val="accent1"/>
              </a:solidFill>
              <a:prstDash val="dash"/>
              <a:round/>
            </a:ln>
            <a:effectLst/>
          </c:spPr>
          <c:marker>
            <c:symbol val="none"/>
          </c:marker>
          <c:val>
            <c:numRef>
              <c:f>Correlations!$AR$17:$AR$24</c:f>
              <c:numCache>
                <c:formatCode>General</c:formatCode>
                <c:ptCount val="8"/>
                <c:pt idx="0">
                  <c:v>0.68701095461658801</c:v>
                </c:pt>
                <c:pt idx="1">
                  <c:v>0.68826291079812196</c:v>
                </c:pt>
                <c:pt idx="2">
                  <c:v>0.69201877934272304</c:v>
                </c:pt>
                <c:pt idx="3">
                  <c:v>0.69014084507042195</c:v>
                </c:pt>
                <c:pt idx="4">
                  <c:v>0.69514866979655698</c:v>
                </c:pt>
                <c:pt idx="5">
                  <c:v>0.69076682316118898</c:v>
                </c:pt>
                <c:pt idx="6">
                  <c:v>0.68763693270735504</c:v>
                </c:pt>
                <c:pt idx="7">
                  <c:v>0.69139280125195601</c:v>
                </c:pt>
              </c:numCache>
            </c:numRef>
          </c:val>
          <c:smooth val="0"/>
          <c:extLst>
            <c:ext xmlns:c16="http://schemas.microsoft.com/office/drawing/2014/chart" uri="{C3380CC4-5D6E-409C-BE32-E72D297353CC}">
              <c16:uniqueId val="{0000000D-F518-402A-9D0B-5903E14ADAEE}"/>
            </c:ext>
          </c:extLst>
        </c:ser>
        <c:ser>
          <c:idx val="9"/>
          <c:order val="9"/>
          <c:tx>
            <c:v>Sobol winding P (Xi-based)</c:v>
          </c:tx>
          <c:spPr>
            <a:ln w="22225" cap="rnd">
              <a:solidFill>
                <a:srgbClr val="92D050"/>
              </a:solidFill>
              <a:prstDash val="dash"/>
              <a:round/>
            </a:ln>
            <a:effectLst/>
          </c:spPr>
          <c:marker>
            <c:symbol val="none"/>
          </c:marker>
          <c:val>
            <c:numRef>
              <c:f>Correlations!$AL$6:$AL$13</c:f>
              <c:numCache>
                <c:formatCode>General</c:formatCode>
                <c:ptCount val="8"/>
                <c:pt idx="0">
                  <c:v>0.77621283255086004</c:v>
                </c:pt>
                <c:pt idx="1">
                  <c:v>0.84127543035993702</c:v>
                </c:pt>
                <c:pt idx="2">
                  <c:v>0.85942879499217495</c:v>
                </c:pt>
                <c:pt idx="3">
                  <c:v>0.90895931142410002</c:v>
                </c:pt>
                <c:pt idx="4">
                  <c:v>0.92120500782472603</c:v>
                </c:pt>
                <c:pt idx="5">
                  <c:v>0.91737089201877897</c:v>
                </c:pt>
                <c:pt idx="6">
                  <c:v>0.96181533646322304</c:v>
                </c:pt>
                <c:pt idx="7">
                  <c:v>0.98622848200312996</c:v>
                </c:pt>
              </c:numCache>
            </c:numRef>
          </c:val>
          <c:smooth val="0"/>
          <c:extLst xmlns:c15="http://schemas.microsoft.com/office/drawing/2012/chart">
            <c:ext xmlns:c16="http://schemas.microsoft.com/office/drawing/2014/chart" uri="{C3380CC4-5D6E-409C-BE32-E72D297353CC}">
              <c16:uniqueId val="{0000000E-F518-402A-9D0B-5903E14ADAEE}"/>
            </c:ext>
          </c:extLst>
        </c:ser>
        <c:ser>
          <c:idx val="11"/>
          <c:order val="11"/>
          <c:tx>
            <c:v>Sobol winding P (Mu*-based)</c:v>
          </c:tx>
          <c:spPr>
            <a:ln w="22225" cap="rnd">
              <a:solidFill>
                <a:srgbClr val="00B050"/>
              </a:solidFill>
              <a:prstDash val="dash"/>
              <a:round/>
            </a:ln>
            <a:effectLst/>
          </c:spPr>
          <c:marker>
            <c:symbol val="none"/>
          </c:marker>
          <c:val>
            <c:numRef>
              <c:f>Correlations!$AL$17:$AL$24</c:f>
              <c:numCache>
                <c:formatCode>General</c:formatCode>
                <c:ptCount val="8"/>
                <c:pt idx="0">
                  <c:v>0.77621283255086004</c:v>
                </c:pt>
                <c:pt idx="1">
                  <c:v>0.81201095461658801</c:v>
                </c:pt>
                <c:pt idx="2">
                  <c:v>0.82085289514866899</c:v>
                </c:pt>
                <c:pt idx="3">
                  <c:v>0.81533646322378595</c:v>
                </c:pt>
                <c:pt idx="4">
                  <c:v>0.79530516431924803</c:v>
                </c:pt>
                <c:pt idx="5">
                  <c:v>0.79780907668231504</c:v>
                </c:pt>
                <c:pt idx="6">
                  <c:v>0.77715179968700998</c:v>
                </c:pt>
                <c:pt idx="7">
                  <c:v>0.74585289514866904</c:v>
                </c:pt>
              </c:numCache>
            </c:numRef>
          </c:val>
          <c:smooth val="0"/>
          <c:extLst xmlns:c15="http://schemas.microsoft.com/office/drawing/2012/chart">
            <c:ext xmlns:c16="http://schemas.microsoft.com/office/drawing/2014/chart" uri="{C3380CC4-5D6E-409C-BE32-E72D297353CC}">
              <c16:uniqueId val="{0000000F-F518-402A-9D0B-5903E14ADAEE}"/>
            </c:ext>
          </c:extLst>
        </c:ser>
        <c:ser>
          <c:idx val="13"/>
          <c:order val="13"/>
          <c:tx>
            <c:v>Rd radial P (Xi-based)</c:v>
          </c:tx>
          <c:spPr>
            <a:ln w="22225" cap="rnd">
              <a:solidFill>
                <a:srgbClr val="BC14A8"/>
              </a:solidFill>
              <a:prstDash val="dash"/>
              <a:round/>
            </a:ln>
            <a:effectLst/>
          </c:spPr>
          <c:marker>
            <c:symbol val="none"/>
          </c:marker>
          <c:val>
            <c:numRef>
              <c:f>Correlations!$AP$6:$AP$13</c:f>
              <c:numCache>
                <c:formatCode>General</c:formatCode>
                <c:ptCount val="8"/>
                <c:pt idx="0">
                  <c:v>0.78591549295774599</c:v>
                </c:pt>
                <c:pt idx="1">
                  <c:v>0.88188575899843502</c:v>
                </c:pt>
                <c:pt idx="2">
                  <c:v>0.90845070422535201</c:v>
                </c:pt>
                <c:pt idx="3">
                  <c:v>0.96349765258215903</c:v>
                </c:pt>
                <c:pt idx="4">
                  <c:v>0.95383411580594701</c:v>
                </c:pt>
                <c:pt idx="5">
                  <c:v>0.96607981220657302</c:v>
                </c:pt>
                <c:pt idx="6">
                  <c:v>0.98270735524256603</c:v>
                </c:pt>
                <c:pt idx="7">
                  <c:v>0.98497652582159601</c:v>
                </c:pt>
              </c:numCache>
            </c:numRef>
          </c:val>
          <c:smooth val="0"/>
          <c:extLst>
            <c:ext xmlns:c16="http://schemas.microsoft.com/office/drawing/2014/chart" uri="{C3380CC4-5D6E-409C-BE32-E72D297353CC}">
              <c16:uniqueId val="{00000010-F518-402A-9D0B-5903E14ADAEE}"/>
            </c:ext>
          </c:extLst>
        </c:ser>
        <c:ser>
          <c:idx val="15"/>
          <c:order val="15"/>
          <c:tx>
            <c:v>Rd radial P (Mu*-based)</c:v>
          </c:tx>
          <c:spPr>
            <a:ln w="22225" cap="rnd">
              <a:solidFill>
                <a:srgbClr val="7030A0"/>
              </a:solidFill>
              <a:prstDash val="dash"/>
              <a:round/>
            </a:ln>
            <a:effectLst/>
          </c:spPr>
          <c:marker>
            <c:symbol val="none"/>
          </c:marker>
          <c:val>
            <c:numRef>
              <c:f>Correlations!$AP$17:$AP$24</c:f>
              <c:numCache>
                <c:formatCode>General</c:formatCode>
                <c:ptCount val="8"/>
                <c:pt idx="0">
                  <c:v>0.78591549295774599</c:v>
                </c:pt>
                <c:pt idx="1">
                  <c:v>0.82292644757433397</c:v>
                </c:pt>
                <c:pt idx="2">
                  <c:v>0.82124413145539799</c:v>
                </c:pt>
                <c:pt idx="3">
                  <c:v>0.80093896713614998</c:v>
                </c:pt>
                <c:pt idx="4">
                  <c:v>0.76212832550860599</c:v>
                </c:pt>
                <c:pt idx="5">
                  <c:v>0.79780907668231504</c:v>
                </c:pt>
                <c:pt idx="6">
                  <c:v>0.76150234741783895</c:v>
                </c:pt>
                <c:pt idx="7">
                  <c:v>0.73521126760563305</c:v>
                </c:pt>
              </c:numCache>
            </c:numRef>
          </c:val>
          <c:smooth val="0"/>
          <c:extLst>
            <c:ext xmlns:c16="http://schemas.microsoft.com/office/drawing/2014/chart" uri="{C3380CC4-5D6E-409C-BE32-E72D297353CC}">
              <c16:uniqueId val="{00000011-F518-402A-9D0B-5903E14ADAEE}"/>
            </c:ext>
          </c:extLst>
        </c:ser>
        <c:ser>
          <c:idx val="17"/>
          <c:order val="17"/>
          <c:tx>
            <c:v>Sobol rad base P (Xi-based)</c:v>
          </c:tx>
          <c:spPr>
            <a:ln w="22225" cap="rnd">
              <a:solidFill>
                <a:srgbClr val="FF0000"/>
              </a:solidFill>
              <a:prstDash val="dash"/>
              <a:round/>
            </a:ln>
            <a:effectLst/>
          </c:spPr>
          <c:marker>
            <c:symbol val="none"/>
          </c:marker>
          <c:val>
            <c:numRef>
              <c:f>Correlations!$AN$6:$AN$13</c:f>
              <c:numCache>
                <c:formatCode>General</c:formatCode>
                <c:ptCount val="8"/>
                <c:pt idx="0">
                  <c:v>0.68712832550860603</c:v>
                </c:pt>
                <c:pt idx="1">
                  <c:v>0.68701095461658801</c:v>
                </c:pt>
                <c:pt idx="2">
                  <c:v>0.69397496087636901</c:v>
                </c:pt>
                <c:pt idx="3">
                  <c:v>0.70438184663536696</c:v>
                </c:pt>
                <c:pt idx="4">
                  <c:v>0.75305164319248796</c:v>
                </c:pt>
                <c:pt idx="5">
                  <c:v>0.71631455399060995</c:v>
                </c:pt>
                <c:pt idx="6">
                  <c:v>0.68701095461658801</c:v>
                </c:pt>
                <c:pt idx="7">
                  <c:v>0.68701095461658801</c:v>
                </c:pt>
              </c:numCache>
            </c:numRef>
          </c:val>
          <c:smooth val="0"/>
          <c:extLst>
            <c:ext xmlns:c16="http://schemas.microsoft.com/office/drawing/2014/chart" uri="{C3380CC4-5D6E-409C-BE32-E72D297353CC}">
              <c16:uniqueId val="{00000012-F518-402A-9D0B-5903E14ADAEE}"/>
            </c:ext>
          </c:extLst>
        </c:ser>
        <c:ser>
          <c:idx val="19"/>
          <c:order val="19"/>
          <c:tx>
            <c:v>Sobol rad base P (Mu*-based)</c:v>
          </c:tx>
          <c:spPr>
            <a:ln w="22225" cap="rnd">
              <a:solidFill>
                <a:srgbClr val="C00000"/>
              </a:solidFill>
              <a:prstDash val="dash"/>
              <a:round/>
            </a:ln>
            <a:effectLst/>
          </c:spPr>
          <c:marker>
            <c:symbol val="none"/>
          </c:marker>
          <c:val>
            <c:numRef>
              <c:f>Correlations!$AN$17:$AN$24</c:f>
              <c:numCache>
                <c:formatCode>General</c:formatCode>
                <c:ptCount val="8"/>
                <c:pt idx="0">
                  <c:v>0.68712832550860603</c:v>
                </c:pt>
                <c:pt idx="1">
                  <c:v>0.68701095461658801</c:v>
                </c:pt>
                <c:pt idx="2">
                  <c:v>0.69514866979655698</c:v>
                </c:pt>
                <c:pt idx="3">
                  <c:v>0.69640062597809005</c:v>
                </c:pt>
                <c:pt idx="4">
                  <c:v>0.69953051643192399</c:v>
                </c:pt>
                <c:pt idx="5">
                  <c:v>0.69076682316118898</c:v>
                </c:pt>
                <c:pt idx="6">
                  <c:v>0.68701095461658801</c:v>
                </c:pt>
                <c:pt idx="7">
                  <c:v>0.68701095461658801</c:v>
                </c:pt>
              </c:numCache>
            </c:numRef>
          </c:val>
          <c:smooth val="0"/>
          <c:extLst>
            <c:ext xmlns:c16="http://schemas.microsoft.com/office/drawing/2014/chart" uri="{C3380CC4-5D6E-409C-BE32-E72D297353CC}">
              <c16:uniqueId val="{00000013-F518-402A-9D0B-5903E14ADAEE}"/>
            </c:ext>
          </c:extLst>
        </c:ser>
        <c:dLbls>
          <c:showLegendKey val="0"/>
          <c:showVal val="0"/>
          <c:showCatName val="0"/>
          <c:showSerName val="0"/>
          <c:showPercent val="0"/>
          <c:showBubbleSize val="0"/>
        </c:dLbls>
        <c:marker val="1"/>
        <c:smooth val="0"/>
        <c:axId val="1252408975"/>
        <c:axId val="1252407727"/>
        <c:extLst/>
      </c:lineChart>
      <c:catAx>
        <c:axId val="692474176"/>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number</a:t>
                </a:r>
                <a:r>
                  <a:rPr lang="en-GB" sz="1400" baseline="0"/>
                  <a:t> of trajectories</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876510224"/>
        <c:crosses val="autoZero"/>
        <c:auto val="1"/>
        <c:lblAlgn val="ctr"/>
        <c:lblOffset val="100"/>
        <c:noMultiLvlLbl val="0"/>
      </c:catAx>
      <c:valAx>
        <c:axId val="876510224"/>
        <c:scaling>
          <c:orientation val="minMax"/>
          <c:max val="1"/>
          <c:min val="0"/>
        </c:scaling>
        <c:delete val="1"/>
        <c:axPos val="l"/>
        <c:numFmt formatCode="General" sourceLinked="0"/>
        <c:majorTickMark val="none"/>
        <c:minorTickMark val="none"/>
        <c:tickLblPos val="nextTo"/>
        <c:crossAx val="692474176"/>
        <c:crosses val="autoZero"/>
        <c:crossBetween val="midCat"/>
      </c:valAx>
      <c:valAx>
        <c:axId val="1252407727"/>
        <c:scaling>
          <c:orientation val="minMax"/>
          <c:max val="1"/>
          <c:min val="0.60000000000000009"/>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Pearson</a:t>
                </a:r>
                <a:r>
                  <a:rPr lang="en-GB" sz="1400" baseline="0"/>
                  <a:t> correlation (dotted)</a:t>
                </a:r>
                <a:endParaRPr lang="en-GB" sz="1400"/>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52408975"/>
        <c:crosses val="max"/>
        <c:crossBetween val="between"/>
      </c:valAx>
      <c:catAx>
        <c:axId val="1252408975"/>
        <c:scaling>
          <c:orientation val="minMax"/>
        </c:scaling>
        <c:delete val="1"/>
        <c:axPos val="b"/>
        <c:numFmt formatCode="General" sourceLinked="1"/>
        <c:majorTickMark val="out"/>
        <c:minorTickMark val="none"/>
        <c:tickLblPos val="nextTo"/>
        <c:crossAx val="1252407727"/>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78005542603264"/>
          <c:y val="4.4952450980392168E-2"/>
          <c:w val="0.76439889147934725"/>
          <c:h val="0.79882615740740737"/>
        </c:manualLayout>
      </c:layout>
      <c:lineChart>
        <c:grouping val="standard"/>
        <c:varyColors val="0"/>
        <c:ser>
          <c:idx val="0"/>
          <c:order val="0"/>
          <c:tx>
            <c:v>Sobol radial K (Xi-based)</c:v>
          </c:tx>
          <c:spPr>
            <a:ln w="22225" cap="rnd">
              <a:solidFill>
                <a:schemeClr val="accent2"/>
              </a:solidFill>
              <a:round/>
            </a:ln>
            <a:effectLst/>
          </c:spPr>
          <c:marker>
            <c:symbol val="none"/>
          </c:marker>
          <c:cat>
            <c:numRef>
              <c:f>Correlations!$U$17:$U$24</c:f>
              <c:numCache>
                <c:formatCode>General</c:formatCode>
                <c:ptCount val="8"/>
                <c:pt idx="0">
                  <c:v>2</c:v>
                </c:pt>
                <c:pt idx="1">
                  <c:v>4</c:v>
                </c:pt>
                <c:pt idx="2">
                  <c:v>6</c:v>
                </c:pt>
                <c:pt idx="3">
                  <c:v>10</c:v>
                </c:pt>
                <c:pt idx="4">
                  <c:v>15</c:v>
                </c:pt>
                <c:pt idx="5">
                  <c:v>25</c:v>
                </c:pt>
                <c:pt idx="6">
                  <c:v>40</c:v>
                </c:pt>
                <c:pt idx="7">
                  <c:v>100</c:v>
                </c:pt>
              </c:numCache>
            </c:numRef>
          </c:cat>
          <c:val>
            <c:numRef>
              <c:f>Correlations!$H$58:$H$65</c:f>
              <c:numCache>
                <c:formatCode>General</c:formatCode>
                <c:ptCount val="8"/>
                <c:pt idx="0">
                  <c:v>0.98507755102040795</c:v>
                </c:pt>
                <c:pt idx="1">
                  <c:v>0.99066122448979599</c:v>
                </c:pt>
                <c:pt idx="2">
                  <c:v>0.99255510204081598</c:v>
                </c:pt>
                <c:pt idx="3">
                  <c:v>0.99516734693877595</c:v>
                </c:pt>
                <c:pt idx="4">
                  <c:v>0.99595102040816297</c:v>
                </c:pt>
                <c:pt idx="5">
                  <c:v>0.99784489795918296</c:v>
                </c:pt>
                <c:pt idx="6">
                  <c:v>0.99957551020408097</c:v>
                </c:pt>
                <c:pt idx="7">
                  <c:v>0.99990204081632605</c:v>
                </c:pt>
              </c:numCache>
            </c:numRef>
          </c:val>
          <c:smooth val="0"/>
          <c:extLst>
            <c:ext xmlns:c16="http://schemas.microsoft.com/office/drawing/2014/chart" uri="{C3380CC4-5D6E-409C-BE32-E72D297353CC}">
              <c16:uniqueId val="{00000000-86A5-4741-A4E6-A947CF84092D}"/>
            </c:ext>
          </c:extLst>
        </c:ser>
        <c:ser>
          <c:idx val="2"/>
          <c:order val="2"/>
          <c:tx>
            <c:v>Sobol radial K (Mu*-based)</c:v>
          </c:tx>
          <c:spPr>
            <a:ln w="22225" cap="rnd">
              <a:solidFill>
                <a:schemeClr val="accent4"/>
              </a:solidFill>
              <a:round/>
            </a:ln>
            <a:effectLst/>
          </c:spPr>
          <c:marker>
            <c:symbol val="none"/>
          </c:marker>
          <c:val>
            <c:numRef>
              <c:f>Correlations!$H$69:$H$76</c:f>
              <c:numCache>
                <c:formatCode>General</c:formatCode>
                <c:ptCount val="8"/>
                <c:pt idx="0">
                  <c:v>0.98507755102040795</c:v>
                </c:pt>
                <c:pt idx="1">
                  <c:v>0.98759183673469397</c:v>
                </c:pt>
                <c:pt idx="2">
                  <c:v>0.98788571428571403</c:v>
                </c:pt>
                <c:pt idx="3">
                  <c:v>0.98631836734693801</c:v>
                </c:pt>
                <c:pt idx="4">
                  <c:v>0.98677551020408105</c:v>
                </c:pt>
                <c:pt idx="5">
                  <c:v>0.98899591836734702</c:v>
                </c:pt>
                <c:pt idx="6">
                  <c:v>0.99053061224489702</c:v>
                </c:pt>
                <c:pt idx="7">
                  <c:v>0.99275102040816299</c:v>
                </c:pt>
              </c:numCache>
            </c:numRef>
          </c:val>
          <c:smooth val="0"/>
          <c:extLst>
            <c:ext xmlns:c16="http://schemas.microsoft.com/office/drawing/2014/chart" uri="{C3380CC4-5D6E-409C-BE32-E72D297353CC}">
              <c16:uniqueId val="{00000001-86A5-4741-A4E6-A947CF84092D}"/>
            </c:ext>
          </c:extLst>
        </c:ser>
        <c:ser>
          <c:idx val="8"/>
          <c:order val="8"/>
          <c:tx>
            <c:v>Sobol winding K (Xi-based)</c:v>
          </c:tx>
          <c:spPr>
            <a:ln w="22225" cap="rnd">
              <a:solidFill>
                <a:srgbClr val="92D050"/>
              </a:solidFill>
              <a:round/>
            </a:ln>
            <a:effectLst/>
          </c:spPr>
          <c:marker>
            <c:symbol val="none"/>
          </c:marker>
          <c:val>
            <c:numRef>
              <c:f>Correlations!$J$58:$J$65</c:f>
              <c:numCache>
                <c:formatCode>General</c:formatCode>
                <c:ptCount val="8"/>
                <c:pt idx="0">
                  <c:v>0.98582857142857105</c:v>
                </c:pt>
                <c:pt idx="1">
                  <c:v>0.98981224489795905</c:v>
                </c:pt>
                <c:pt idx="2">
                  <c:v>0.99180408163265299</c:v>
                </c:pt>
                <c:pt idx="3">
                  <c:v>0.99529795918367403</c:v>
                </c:pt>
                <c:pt idx="4">
                  <c:v>0.99614693877550997</c:v>
                </c:pt>
                <c:pt idx="5">
                  <c:v>0.99751836734693899</c:v>
                </c:pt>
                <c:pt idx="6">
                  <c:v>0.99915102040816295</c:v>
                </c:pt>
                <c:pt idx="7">
                  <c:v>0.99993469387755096</c:v>
                </c:pt>
              </c:numCache>
            </c:numRef>
          </c:val>
          <c:smooth val="0"/>
          <c:extLst xmlns:c15="http://schemas.microsoft.com/office/drawing/2012/chart">
            <c:ext xmlns:c16="http://schemas.microsoft.com/office/drawing/2014/chart" uri="{C3380CC4-5D6E-409C-BE32-E72D297353CC}">
              <c16:uniqueId val="{00000002-86A5-4741-A4E6-A947CF84092D}"/>
            </c:ext>
          </c:extLst>
        </c:ser>
        <c:ser>
          <c:idx val="10"/>
          <c:order val="10"/>
          <c:tx>
            <c:v>Sobol winding K (Mu*-based)</c:v>
          </c:tx>
          <c:spPr>
            <a:ln w="22225" cap="rnd">
              <a:solidFill>
                <a:srgbClr val="00B050"/>
              </a:solidFill>
              <a:round/>
            </a:ln>
            <a:effectLst/>
          </c:spPr>
          <c:marker>
            <c:symbol val="none"/>
          </c:marker>
          <c:val>
            <c:numRef>
              <c:f>Correlations!$J$69:$J$76</c:f>
              <c:numCache>
                <c:formatCode>General</c:formatCode>
                <c:ptCount val="8"/>
                <c:pt idx="0">
                  <c:v>0.99605762271313303</c:v>
                </c:pt>
                <c:pt idx="1">
                  <c:v>0.98752653061224505</c:v>
                </c:pt>
                <c:pt idx="2">
                  <c:v>0.98824489795918302</c:v>
                </c:pt>
                <c:pt idx="3">
                  <c:v>0.989159183673469</c:v>
                </c:pt>
                <c:pt idx="4">
                  <c:v>0.98902857142857104</c:v>
                </c:pt>
                <c:pt idx="5">
                  <c:v>0.98788571428571403</c:v>
                </c:pt>
                <c:pt idx="6">
                  <c:v>0.99013877551020402</c:v>
                </c:pt>
                <c:pt idx="7">
                  <c:v>0.99173877551020395</c:v>
                </c:pt>
              </c:numCache>
            </c:numRef>
          </c:val>
          <c:smooth val="0"/>
          <c:extLst xmlns:c15="http://schemas.microsoft.com/office/drawing/2012/chart">
            <c:ext xmlns:c16="http://schemas.microsoft.com/office/drawing/2014/chart" uri="{C3380CC4-5D6E-409C-BE32-E72D297353CC}">
              <c16:uniqueId val="{00000003-86A5-4741-A4E6-A947CF84092D}"/>
            </c:ext>
          </c:extLst>
        </c:ser>
        <c:ser>
          <c:idx val="12"/>
          <c:order val="12"/>
          <c:tx>
            <c:v>Rd radial K (Xi-based)</c:v>
          </c:tx>
          <c:spPr>
            <a:ln w="22225" cap="rnd">
              <a:solidFill>
                <a:srgbClr val="BC14A8"/>
              </a:solidFill>
              <a:round/>
            </a:ln>
            <a:effectLst/>
          </c:spPr>
          <c:marker>
            <c:symbol val="none"/>
          </c:marker>
          <c:val>
            <c:numRef>
              <c:f>Correlations!$N$58:$N$65</c:f>
              <c:numCache>
                <c:formatCode>General</c:formatCode>
                <c:ptCount val="8"/>
                <c:pt idx="0">
                  <c:v>0.98406530612244902</c:v>
                </c:pt>
                <c:pt idx="1">
                  <c:v>0.98680816326530596</c:v>
                </c:pt>
                <c:pt idx="2">
                  <c:v>0.98991020408163199</c:v>
                </c:pt>
                <c:pt idx="3">
                  <c:v>0.99324081632653005</c:v>
                </c:pt>
                <c:pt idx="4">
                  <c:v>0.99431836734693901</c:v>
                </c:pt>
                <c:pt idx="5">
                  <c:v>0.99715918367346901</c:v>
                </c:pt>
                <c:pt idx="6">
                  <c:v>0.99915102040816295</c:v>
                </c:pt>
                <c:pt idx="7">
                  <c:v>0.99990204081632605</c:v>
                </c:pt>
              </c:numCache>
            </c:numRef>
          </c:val>
          <c:smooth val="0"/>
          <c:extLst>
            <c:ext xmlns:c16="http://schemas.microsoft.com/office/drawing/2014/chart" uri="{C3380CC4-5D6E-409C-BE32-E72D297353CC}">
              <c16:uniqueId val="{00000004-86A5-4741-A4E6-A947CF84092D}"/>
            </c:ext>
          </c:extLst>
        </c:ser>
        <c:ser>
          <c:idx val="14"/>
          <c:order val="14"/>
          <c:tx>
            <c:v>Rd radial K (Mu*-based) </c:v>
          </c:tx>
          <c:spPr>
            <a:ln w="22225" cap="rnd">
              <a:solidFill>
                <a:srgbClr val="7030A0"/>
              </a:solidFill>
              <a:round/>
            </a:ln>
            <a:effectLst/>
          </c:spPr>
          <c:marker>
            <c:symbol val="none"/>
          </c:marker>
          <c:val>
            <c:numRef>
              <c:f>Correlations!$N$69:$N$76</c:f>
              <c:numCache>
                <c:formatCode>General</c:formatCode>
                <c:ptCount val="8"/>
                <c:pt idx="0">
                  <c:v>0.98406530612244902</c:v>
                </c:pt>
                <c:pt idx="1">
                  <c:v>0.98390204081632604</c:v>
                </c:pt>
                <c:pt idx="2">
                  <c:v>0.98586122448979596</c:v>
                </c:pt>
                <c:pt idx="3">
                  <c:v>0.98791836734693805</c:v>
                </c:pt>
                <c:pt idx="4">
                  <c:v>0.98902857142857104</c:v>
                </c:pt>
                <c:pt idx="5">
                  <c:v>0.99004081632652996</c:v>
                </c:pt>
                <c:pt idx="6">
                  <c:v>0.99039999999999995</c:v>
                </c:pt>
                <c:pt idx="7">
                  <c:v>0.99304489795918405</c:v>
                </c:pt>
              </c:numCache>
            </c:numRef>
          </c:val>
          <c:smooth val="0"/>
          <c:extLst>
            <c:ext xmlns:c16="http://schemas.microsoft.com/office/drawing/2014/chart" uri="{C3380CC4-5D6E-409C-BE32-E72D297353CC}">
              <c16:uniqueId val="{00000005-86A5-4741-A4E6-A947CF84092D}"/>
            </c:ext>
          </c:extLst>
        </c:ser>
        <c:ser>
          <c:idx val="16"/>
          <c:order val="16"/>
          <c:tx>
            <c:v>Sobol rad base K (Xi-based)</c:v>
          </c:tx>
          <c:spPr>
            <a:ln w="22225" cap="rnd">
              <a:solidFill>
                <a:srgbClr val="FF0000"/>
              </a:solidFill>
              <a:prstDash val="solid"/>
              <a:round/>
            </a:ln>
            <a:effectLst/>
          </c:spPr>
          <c:marker>
            <c:symbol val="none"/>
          </c:marker>
          <c:val>
            <c:numRef>
              <c:f>Correlations!$L$58:$L$65</c:f>
              <c:numCache>
                <c:formatCode>General</c:formatCode>
                <c:ptCount val="8"/>
                <c:pt idx="0">
                  <c:v>0.99568979591836704</c:v>
                </c:pt>
                <c:pt idx="1">
                  <c:v>0.99823673469387697</c:v>
                </c:pt>
                <c:pt idx="2">
                  <c:v>0.99742040816326505</c:v>
                </c:pt>
                <c:pt idx="3">
                  <c:v>0.99964081632653001</c:v>
                </c:pt>
                <c:pt idx="4">
                  <c:v>0.99996734693877498</c:v>
                </c:pt>
                <c:pt idx="5">
                  <c:v>1</c:v>
                </c:pt>
                <c:pt idx="6">
                  <c:v>1</c:v>
                </c:pt>
                <c:pt idx="7">
                  <c:v>1</c:v>
                </c:pt>
              </c:numCache>
            </c:numRef>
          </c:val>
          <c:smooth val="0"/>
          <c:extLst>
            <c:ext xmlns:c16="http://schemas.microsoft.com/office/drawing/2014/chart" uri="{C3380CC4-5D6E-409C-BE32-E72D297353CC}">
              <c16:uniqueId val="{00000006-86A5-4741-A4E6-A947CF84092D}"/>
            </c:ext>
          </c:extLst>
        </c:ser>
        <c:ser>
          <c:idx val="18"/>
          <c:order val="18"/>
          <c:tx>
            <c:v>Sobol rad base K (Mu*-based)</c:v>
          </c:tx>
          <c:spPr>
            <a:ln w="22225" cap="rnd">
              <a:solidFill>
                <a:srgbClr val="C00000"/>
              </a:solidFill>
              <a:round/>
            </a:ln>
            <a:effectLst/>
          </c:spPr>
          <c:marker>
            <c:symbol val="none"/>
          </c:marker>
          <c:val>
            <c:numRef>
              <c:f>Correlations!$L$69:$L$76</c:f>
              <c:numCache>
                <c:formatCode>General</c:formatCode>
                <c:ptCount val="8"/>
                <c:pt idx="0">
                  <c:v>0.99572244897959195</c:v>
                </c:pt>
                <c:pt idx="1">
                  <c:v>0.99588571428571404</c:v>
                </c:pt>
                <c:pt idx="2">
                  <c:v>0.99572244897959195</c:v>
                </c:pt>
                <c:pt idx="3">
                  <c:v>0.99533061224489805</c:v>
                </c:pt>
                <c:pt idx="4">
                  <c:v>0.99529795918367303</c:v>
                </c:pt>
                <c:pt idx="5">
                  <c:v>0.99399183673469405</c:v>
                </c:pt>
                <c:pt idx="6">
                  <c:v>0.99418775510204105</c:v>
                </c:pt>
                <c:pt idx="7">
                  <c:v>0.99317551020408101</c:v>
                </c:pt>
              </c:numCache>
            </c:numRef>
          </c:val>
          <c:smooth val="0"/>
          <c:extLst>
            <c:ext xmlns:c16="http://schemas.microsoft.com/office/drawing/2014/chart" uri="{C3380CC4-5D6E-409C-BE32-E72D297353CC}">
              <c16:uniqueId val="{00000007-86A5-4741-A4E6-A947CF84092D}"/>
            </c:ext>
          </c:extLst>
        </c:ser>
        <c:dLbls>
          <c:showLegendKey val="0"/>
          <c:showVal val="0"/>
          <c:showCatName val="0"/>
          <c:showSerName val="0"/>
          <c:showPercent val="0"/>
          <c:showBubbleSize val="0"/>
        </c:dLbls>
        <c:marker val="1"/>
        <c:smooth val="0"/>
        <c:axId val="692474176"/>
        <c:axId val="876510224"/>
        <c:extLst>
          <c:ext xmlns:c15="http://schemas.microsoft.com/office/drawing/2012/chart" uri="{02D57815-91ED-43cb-92C2-25804820EDAC}">
            <c15:filteredLineSeries>
              <c15:ser>
                <c:idx val="4"/>
                <c:order val="4"/>
                <c:tx>
                  <c:v>OT Khare K (Xi-based)</c:v>
                </c:tx>
                <c:spPr>
                  <a:ln w="28575" cap="rnd">
                    <a:solidFill>
                      <a:schemeClr val="accent5"/>
                    </a:solidFill>
                    <a:round/>
                  </a:ln>
                  <a:effectLst/>
                </c:spPr>
                <c:marker>
                  <c:symbol val="none"/>
                </c:marker>
                <c:val>
                  <c:numRef>
                    <c:extLst>
                      <c:ext uri="{02D57815-91ED-43cb-92C2-25804820EDAC}">
                        <c15:formulaRef>
                          <c15:sqref>Correlations!$P$58:$P$65</c15:sqref>
                        </c15:formulaRef>
                      </c:ext>
                    </c:extLst>
                    <c:numCache>
                      <c:formatCode>General</c:formatCode>
                      <c:ptCount val="8"/>
                    </c:numCache>
                  </c:numRef>
                </c:val>
                <c:smooth val="0"/>
                <c:extLst>
                  <c:ext xmlns:c16="http://schemas.microsoft.com/office/drawing/2014/chart" uri="{C3380CC4-5D6E-409C-BE32-E72D297353CC}">
                    <c16:uniqueId val="{00000010-86A5-4741-A4E6-A947CF84092D}"/>
                  </c:ext>
                </c:extLst>
              </c15:ser>
            </c15:filteredLineSeries>
            <c15:filteredLineSeries>
              <c15:ser>
                <c:idx val="6"/>
                <c:order val="6"/>
                <c:tx>
                  <c:v>OT Khare K (Mu*-based)</c:v>
                </c:tx>
                <c:spPr>
                  <a:ln w="28575" cap="rnd">
                    <a:solidFill>
                      <a:schemeClr val="accent1">
                        <a:lumMod val="60000"/>
                      </a:schemeClr>
                    </a:solidFill>
                    <a:round/>
                  </a:ln>
                  <a:effectLst/>
                </c:spPr>
                <c:marker>
                  <c:symbol val="none"/>
                </c:marker>
                <c:val>
                  <c:numRef>
                    <c:extLst xmlns:c15="http://schemas.microsoft.com/office/drawing/2012/chart">
                      <c:ext xmlns:c15="http://schemas.microsoft.com/office/drawing/2012/chart" uri="{02D57815-91ED-43cb-92C2-25804820EDAC}">
                        <c15:formulaRef>
                          <c15:sqref>Correlations!$P$69:$P$76</c15:sqref>
                        </c15:formulaRef>
                      </c:ext>
                    </c:extLst>
                    <c:numCache>
                      <c:formatCode>General</c:formatCode>
                      <c:ptCount val="8"/>
                    </c:numCache>
                  </c:numRef>
                </c:val>
                <c:smooth val="0"/>
                <c:extLst xmlns:c15="http://schemas.microsoft.com/office/drawing/2012/chart">
                  <c:ext xmlns:c16="http://schemas.microsoft.com/office/drawing/2014/chart" uri="{C3380CC4-5D6E-409C-BE32-E72D297353CC}">
                    <c16:uniqueId val="{00000011-86A5-4741-A4E6-A947CF84092D}"/>
                  </c:ext>
                </c:extLst>
              </c15:ser>
            </c15:filteredLineSeries>
          </c:ext>
        </c:extLst>
      </c:lineChart>
      <c:lineChart>
        <c:grouping val="standard"/>
        <c:varyColors val="0"/>
        <c:ser>
          <c:idx val="1"/>
          <c:order val="1"/>
          <c:tx>
            <c:v>Sobol radial P (Xi-based)</c:v>
          </c:tx>
          <c:spPr>
            <a:ln w="22225" cap="rnd">
              <a:solidFill>
                <a:schemeClr val="accent2"/>
              </a:solidFill>
              <a:prstDash val="dash"/>
              <a:round/>
            </a:ln>
            <a:effectLst/>
          </c:spPr>
          <c:marker>
            <c:symbol val="none"/>
          </c:marker>
          <c:cat>
            <c:numRef>
              <c:f>Correlations!$U$17:$U$24</c:f>
              <c:numCache>
                <c:formatCode>General</c:formatCode>
                <c:ptCount val="8"/>
                <c:pt idx="0">
                  <c:v>2</c:v>
                </c:pt>
                <c:pt idx="1">
                  <c:v>4</c:v>
                </c:pt>
                <c:pt idx="2">
                  <c:v>6</c:v>
                </c:pt>
                <c:pt idx="3">
                  <c:v>10</c:v>
                </c:pt>
                <c:pt idx="4">
                  <c:v>15</c:v>
                </c:pt>
                <c:pt idx="5">
                  <c:v>25</c:v>
                </c:pt>
                <c:pt idx="6">
                  <c:v>40</c:v>
                </c:pt>
                <c:pt idx="7">
                  <c:v>100</c:v>
                </c:pt>
              </c:numCache>
            </c:numRef>
          </c:cat>
          <c:val>
            <c:numRef>
              <c:f>Correlations!$I$58:$I$65</c:f>
              <c:numCache>
                <c:formatCode>General</c:formatCode>
                <c:ptCount val="8"/>
                <c:pt idx="0">
                  <c:v>0.99492112936232002</c:v>
                </c:pt>
                <c:pt idx="1">
                  <c:v>0.99842101124931404</c:v>
                </c:pt>
                <c:pt idx="2">
                  <c:v>0.99915565559993202</c:v>
                </c:pt>
                <c:pt idx="3">
                  <c:v>0.99962886308465704</c:v>
                </c:pt>
                <c:pt idx="4">
                  <c:v>0.99976832537954297</c:v>
                </c:pt>
                <c:pt idx="5">
                  <c:v>0.99990267437768998</c:v>
                </c:pt>
                <c:pt idx="6">
                  <c:v>0.99998360658382901</c:v>
                </c:pt>
                <c:pt idx="7">
                  <c:v>0.99999859540383096</c:v>
                </c:pt>
              </c:numCache>
            </c:numRef>
          </c:val>
          <c:smooth val="0"/>
          <c:extLst>
            <c:ext xmlns:c16="http://schemas.microsoft.com/office/drawing/2014/chart" uri="{C3380CC4-5D6E-409C-BE32-E72D297353CC}">
              <c16:uniqueId val="{00000008-86A5-4741-A4E6-A947CF84092D}"/>
            </c:ext>
          </c:extLst>
        </c:ser>
        <c:ser>
          <c:idx val="3"/>
          <c:order val="3"/>
          <c:tx>
            <c:v>Sobol radial P (Mu*-based)</c:v>
          </c:tx>
          <c:spPr>
            <a:ln w="22225" cap="rnd">
              <a:solidFill>
                <a:schemeClr val="accent4"/>
              </a:solidFill>
              <a:prstDash val="dash"/>
              <a:round/>
            </a:ln>
            <a:effectLst/>
          </c:spPr>
          <c:marker>
            <c:symbol val="none"/>
          </c:marker>
          <c:val>
            <c:numRef>
              <c:f>Correlations!$I$69:$I$76</c:f>
              <c:numCache>
                <c:formatCode>General</c:formatCode>
                <c:ptCount val="8"/>
                <c:pt idx="0">
                  <c:v>0.99492112936232002</c:v>
                </c:pt>
                <c:pt idx="1">
                  <c:v>0.99898490833668996</c:v>
                </c:pt>
                <c:pt idx="2">
                  <c:v>0.99898360836909095</c:v>
                </c:pt>
                <c:pt idx="3">
                  <c:v>0.99936227480124695</c:v>
                </c:pt>
                <c:pt idx="4">
                  <c:v>0.99947637849070003</c:v>
                </c:pt>
                <c:pt idx="5">
                  <c:v>0.99967722810091397</c:v>
                </c:pt>
                <c:pt idx="6">
                  <c:v>0.99977293880469598</c:v>
                </c:pt>
                <c:pt idx="7">
                  <c:v>0.99988109886258603</c:v>
                </c:pt>
              </c:numCache>
            </c:numRef>
          </c:val>
          <c:smooth val="0"/>
          <c:extLst>
            <c:ext xmlns:c16="http://schemas.microsoft.com/office/drawing/2014/chart" uri="{C3380CC4-5D6E-409C-BE32-E72D297353CC}">
              <c16:uniqueId val="{00000009-86A5-4741-A4E6-A947CF84092D}"/>
            </c:ext>
          </c:extLst>
        </c:ser>
        <c:ser>
          <c:idx val="5"/>
          <c:order val="5"/>
          <c:tx>
            <c:v>OT Khare P (Xi-based)</c:v>
          </c:tx>
          <c:spPr>
            <a:ln w="28575" cap="rnd">
              <a:solidFill>
                <a:schemeClr val="accent6"/>
              </a:solidFill>
              <a:round/>
            </a:ln>
            <a:effectLst/>
          </c:spPr>
          <c:marker>
            <c:symbol val="none"/>
          </c:marker>
          <c:val>
            <c:numRef>
              <c:f>Correlations!$Q$58:$Q$65</c:f>
              <c:numCache>
                <c:formatCode>General</c:formatCode>
                <c:ptCount val="8"/>
              </c:numCache>
            </c:numRef>
          </c:val>
          <c:smooth val="0"/>
          <c:extLst>
            <c:ext xmlns:c16="http://schemas.microsoft.com/office/drawing/2014/chart" uri="{C3380CC4-5D6E-409C-BE32-E72D297353CC}">
              <c16:uniqueId val="{0000000A-86A5-4741-A4E6-A947CF84092D}"/>
            </c:ext>
          </c:extLst>
        </c:ser>
        <c:ser>
          <c:idx val="11"/>
          <c:order val="11"/>
          <c:tx>
            <c:v>Sobol winding P (Mu*-based)</c:v>
          </c:tx>
          <c:spPr>
            <a:ln w="22225" cap="rnd">
              <a:solidFill>
                <a:srgbClr val="00B050"/>
              </a:solidFill>
              <a:prstDash val="dash"/>
              <a:round/>
            </a:ln>
            <a:effectLst/>
          </c:spPr>
          <c:marker>
            <c:symbol val="none"/>
          </c:marker>
          <c:val>
            <c:numRef>
              <c:f>Correlations!$K$69:$K$76</c:f>
              <c:numCache>
                <c:formatCode>General</c:formatCode>
                <c:ptCount val="8"/>
                <c:pt idx="0">
                  <c:v>0.99605762271313303</c:v>
                </c:pt>
                <c:pt idx="1">
                  <c:v>0.99853782582436501</c:v>
                </c:pt>
                <c:pt idx="2">
                  <c:v>0.99902406372682795</c:v>
                </c:pt>
                <c:pt idx="3">
                  <c:v>0.99947429986550695</c:v>
                </c:pt>
                <c:pt idx="4">
                  <c:v>0.99960935591852995</c:v>
                </c:pt>
                <c:pt idx="5">
                  <c:v>0.99965283787164405</c:v>
                </c:pt>
                <c:pt idx="6">
                  <c:v>0.99978844446439796</c:v>
                </c:pt>
                <c:pt idx="7">
                  <c:v>0.99986717099869904</c:v>
                </c:pt>
              </c:numCache>
            </c:numRef>
          </c:val>
          <c:smooth val="0"/>
          <c:extLst xmlns:c15="http://schemas.microsoft.com/office/drawing/2012/chart">
            <c:ext xmlns:c16="http://schemas.microsoft.com/office/drawing/2014/chart" uri="{C3380CC4-5D6E-409C-BE32-E72D297353CC}">
              <c16:uniqueId val="{0000000B-86A5-4741-A4E6-A947CF84092D}"/>
            </c:ext>
          </c:extLst>
        </c:ser>
        <c:ser>
          <c:idx val="13"/>
          <c:order val="13"/>
          <c:tx>
            <c:v>Rd radial P (Xi-based)</c:v>
          </c:tx>
          <c:spPr>
            <a:ln w="22225" cap="rnd">
              <a:solidFill>
                <a:srgbClr val="BC14A8"/>
              </a:solidFill>
              <a:prstDash val="dash"/>
              <a:round/>
            </a:ln>
            <a:effectLst/>
          </c:spPr>
          <c:marker>
            <c:symbol val="none"/>
          </c:marker>
          <c:val>
            <c:numRef>
              <c:f>Correlations!$O$58:$O$65</c:f>
              <c:numCache>
                <c:formatCode>General</c:formatCode>
                <c:ptCount val="8"/>
                <c:pt idx="0">
                  <c:v>0.99391795637417202</c:v>
                </c:pt>
                <c:pt idx="1">
                  <c:v>0.99335577793986995</c:v>
                </c:pt>
                <c:pt idx="2">
                  <c:v>0.99300748684871998</c:v>
                </c:pt>
                <c:pt idx="3">
                  <c:v>0.99186433694431597</c:v>
                </c:pt>
                <c:pt idx="4">
                  <c:v>0.99335484926237105</c:v>
                </c:pt>
                <c:pt idx="5">
                  <c:v>0.99984186124430297</c:v>
                </c:pt>
                <c:pt idx="6">
                  <c:v>0.99988675111405101</c:v>
                </c:pt>
                <c:pt idx="7">
                  <c:v>0.99999779071543105</c:v>
                </c:pt>
              </c:numCache>
            </c:numRef>
          </c:val>
          <c:smooth val="0"/>
          <c:extLst>
            <c:ext xmlns:c16="http://schemas.microsoft.com/office/drawing/2014/chart" uri="{C3380CC4-5D6E-409C-BE32-E72D297353CC}">
              <c16:uniqueId val="{0000000C-86A5-4741-A4E6-A947CF84092D}"/>
            </c:ext>
          </c:extLst>
        </c:ser>
        <c:ser>
          <c:idx val="15"/>
          <c:order val="15"/>
          <c:tx>
            <c:v>Rd radial P (Mu*-based)</c:v>
          </c:tx>
          <c:spPr>
            <a:ln w="22225" cap="rnd">
              <a:solidFill>
                <a:srgbClr val="7030A0"/>
              </a:solidFill>
              <a:prstDash val="dash"/>
              <a:round/>
            </a:ln>
            <a:effectLst/>
          </c:spPr>
          <c:marker>
            <c:symbol val="none"/>
          </c:marker>
          <c:val>
            <c:numRef>
              <c:f>Correlations!$O$69:$O$76</c:f>
              <c:numCache>
                <c:formatCode>General</c:formatCode>
                <c:ptCount val="8"/>
                <c:pt idx="0">
                  <c:v>0.99391795637417202</c:v>
                </c:pt>
                <c:pt idx="1">
                  <c:v>0.993279245324871</c:v>
                </c:pt>
                <c:pt idx="2">
                  <c:v>0.99373924789024504</c:v>
                </c:pt>
                <c:pt idx="3">
                  <c:v>0.99506926919196304</c:v>
                </c:pt>
                <c:pt idx="4">
                  <c:v>0.99685311421712097</c:v>
                </c:pt>
                <c:pt idx="5">
                  <c:v>0.99977109985024104</c:v>
                </c:pt>
                <c:pt idx="6">
                  <c:v>0.99978133843416195</c:v>
                </c:pt>
                <c:pt idx="7">
                  <c:v>0.99988564966671301</c:v>
                </c:pt>
              </c:numCache>
            </c:numRef>
          </c:val>
          <c:smooth val="0"/>
          <c:extLst>
            <c:ext xmlns:c16="http://schemas.microsoft.com/office/drawing/2014/chart" uri="{C3380CC4-5D6E-409C-BE32-E72D297353CC}">
              <c16:uniqueId val="{0000000D-86A5-4741-A4E6-A947CF84092D}"/>
            </c:ext>
          </c:extLst>
        </c:ser>
        <c:ser>
          <c:idx val="17"/>
          <c:order val="17"/>
          <c:tx>
            <c:v>Sobol rad base P (Xi-based)</c:v>
          </c:tx>
          <c:spPr>
            <a:ln w="22225" cap="rnd">
              <a:solidFill>
                <a:srgbClr val="FF0000"/>
              </a:solidFill>
              <a:prstDash val="dash"/>
              <a:round/>
            </a:ln>
            <a:effectLst/>
          </c:spPr>
          <c:marker>
            <c:symbol val="none"/>
          </c:marker>
          <c:val>
            <c:numRef>
              <c:f>Correlations!$M$58:$M$65</c:f>
              <c:numCache>
                <c:formatCode>General</c:formatCode>
                <c:ptCount val="8"/>
                <c:pt idx="0">
                  <c:v>0.99242672607455096</c:v>
                </c:pt>
                <c:pt idx="1">
                  <c:v>0.99829331067785398</c:v>
                </c:pt>
                <c:pt idx="2">
                  <c:v>0.998806983273688</c:v>
                </c:pt>
                <c:pt idx="3">
                  <c:v>0.99943847134561004</c:v>
                </c:pt>
                <c:pt idx="4">
                  <c:v>0.99995116080414104</c:v>
                </c:pt>
                <c:pt idx="5">
                  <c:v>1</c:v>
                </c:pt>
                <c:pt idx="6">
                  <c:v>1</c:v>
                </c:pt>
                <c:pt idx="7">
                  <c:v>1</c:v>
                </c:pt>
              </c:numCache>
            </c:numRef>
          </c:val>
          <c:smooth val="0"/>
          <c:extLst>
            <c:ext xmlns:c16="http://schemas.microsoft.com/office/drawing/2014/chart" uri="{C3380CC4-5D6E-409C-BE32-E72D297353CC}">
              <c16:uniqueId val="{0000000E-86A5-4741-A4E6-A947CF84092D}"/>
            </c:ext>
          </c:extLst>
        </c:ser>
        <c:ser>
          <c:idx val="19"/>
          <c:order val="19"/>
          <c:tx>
            <c:v>Sobol rad base P (Mu*-based)</c:v>
          </c:tx>
          <c:spPr>
            <a:ln w="22225" cap="rnd">
              <a:solidFill>
                <a:srgbClr val="C00000"/>
              </a:solidFill>
              <a:prstDash val="dash"/>
              <a:round/>
            </a:ln>
            <a:effectLst/>
          </c:spPr>
          <c:marker>
            <c:symbol val="none"/>
          </c:marker>
          <c:val>
            <c:numRef>
              <c:f>Correlations!$M$69:$M$76</c:f>
              <c:numCache>
                <c:formatCode>General</c:formatCode>
                <c:ptCount val="8"/>
                <c:pt idx="0">
                  <c:v>0.99286627883728196</c:v>
                </c:pt>
                <c:pt idx="1">
                  <c:v>0.99708769200459102</c:v>
                </c:pt>
                <c:pt idx="2">
                  <c:v>0.99682557538125205</c:v>
                </c:pt>
                <c:pt idx="3">
                  <c:v>0.99801838936871801</c:v>
                </c:pt>
                <c:pt idx="4">
                  <c:v>0.99872250994939205</c:v>
                </c:pt>
                <c:pt idx="5">
                  <c:v>0.99874093987609103</c:v>
                </c:pt>
                <c:pt idx="6">
                  <c:v>0.99919377799179598</c:v>
                </c:pt>
                <c:pt idx="7">
                  <c:v>0.99936230519660196</c:v>
                </c:pt>
              </c:numCache>
            </c:numRef>
          </c:val>
          <c:smooth val="0"/>
          <c:extLst>
            <c:ext xmlns:c16="http://schemas.microsoft.com/office/drawing/2014/chart" uri="{C3380CC4-5D6E-409C-BE32-E72D297353CC}">
              <c16:uniqueId val="{0000000F-86A5-4741-A4E6-A947CF84092D}"/>
            </c:ext>
          </c:extLst>
        </c:ser>
        <c:dLbls>
          <c:showLegendKey val="0"/>
          <c:showVal val="0"/>
          <c:showCatName val="0"/>
          <c:showSerName val="0"/>
          <c:showPercent val="0"/>
          <c:showBubbleSize val="0"/>
        </c:dLbls>
        <c:marker val="1"/>
        <c:smooth val="0"/>
        <c:axId val="1252408975"/>
        <c:axId val="1252407727"/>
        <c:extLst>
          <c:ext xmlns:c15="http://schemas.microsoft.com/office/drawing/2012/chart" uri="{02D57815-91ED-43cb-92C2-25804820EDAC}">
            <c15:filteredLineSeries>
              <c15:ser>
                <c:idx val="7"/>
                <c:order val="7"/>
                <c:tx>
                  <c:v>OT Khare P (Mu*-based)</c:v>
                </c:tx>
                <c:spPr>
                  <a:ln w="28575" cap="rnd">
                    <a:solidFill>
                      <a:schemeClr val="accent2">
                        <a:lumMod val="60000"/>
                      </a:schemeClr>
                    </a:solidFill>
                    <a:round/>
                  </a:ln>
                  <a:effectLst/>
                </c:spPr>
                <c:marker>
                  <c:symbol val="none"/>
                </c:marker>
                <c:val>
                  <c:numRef>
                    <c:extLst>
                      <c:ext uri="{02D57815-91ED-43cb-92C2-25804820EDAC}">
                        <c15:formulaRef>
                          <c15:sqref>Correlations!$Q$69:$Q$76</c15:sqref>
                        </c15:formulaRef>
                      </c:ext>
                    </c:extLst>
                    <c:numCache>
                      <c:formatCode>General</c:formatCode>
                      <c:ptCount val="8"/>
                    </c:numCache>
                  </c:numRef>
                </c:val>
                <c:smooth val="0"/>
                <c:extLst>
                  <c:ext xmlns:c16="http://schemas.microsoft.com/office/drawing/2014/chart" uri="{C3380CC4-5D6E-409C-BE32-E72D297353CC}">
                    <c16:uniqueId val="{00000012-86A5-4741-A4E6-A947CF84092D}"/>
                  </c:ext>
                </c:extLst>
              </c15:ser>
            </c15:filteredLineSeries>
            <c15:filteredLineSeries>
              <c15:ser>
                <c:idx val="9"/>
                <c:order val="9"/>
                <c:tx>
                  <c:v>Sobol winding P (Xi-based)</c:v>
                </c:tx>
                <c:spPr>
                  <a:ln w="22225" cap="rnd">
                    <a:solidFill>
                      <a:srgbClr val="92D050"/>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Correlations!$K$58:$K$65</c15:sqref>
                        </c15:formulaRef>
                      </c:ext>
                    </c:extLst>
                    <c:numCache>
                      <c:formatCode>General</c:formatCode>
                      <c:ptCount val="8"/>
                      <c:pt idx="1">
                        <c:v>0.99882352247302597</c:v>
                      </c:pt>
                      <c:pt idx="2">
                        <c:v>0.99874897765739201</c:v>
                      </c:pt>
                      <c:pt idx="3">
                        <c:v>0.99963615403123296</c:v>
                      </c:pt>
                      <c:pt idx="4">
                        <c:v>0.99980749802964097</c:v>
                      </c:pt>
                      <c:pt idx="5">
                        <c:v>0.99990159686812297</c:v>
                      </c:pt>
                      <c:pt idx="6">
                        <c:v>0.99998499487623604</c:v>
                      </c:pt>
                      <c:pt idx="7">
                        <c:v>0.99999932010562298</c:v>
                      </c:pt>
                    </c:numCache>
                  </c:numRef>
                </c:val>
                <c:smooth val="0"/>
                <c:extLst xmlns:c15="http://schemas.microsoft.com/office/drawing/2012/chart">
                  <c:ext xmlns:c16="http://schemas.microsoft.com/office/drawing/2014/chart" uri="{C3380CC4-5D6E-409C-BE32-E72D297353CC}">
                    <c16:uniqueId val="{00000013-86A5-4741-A4E6-A947CF84092D}"/>
                  </c:ext>
                </c:extLst>
              </c15:ser>
            </c15:filteredLineSeries>
          </c:ext>
        </c:extLst>
      </c:lineChart>
      <c:catAx>
        <c:axId val="692474176"/>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number</a:t>
                </a:r>
                <a:r>
                  <a:rPr lang="en-GB" sz="1400" baseline="0"/>
                  <a:t> of trajectories</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876510224"/>
        <c:crosses val="autoZero"/>
        <c:auto val="1"/>
        <c:lblAlgn val="ctr"/>
        <c:lblOffset val="100"/>
        <c:noMultiLvlLbl val="0"/>
      </c:catAx>
      <c:valAx>
        <c:axId val="876510224"/>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Kendall correlation </a:t>
                </a:r>
                <a:r>
                  <a:rPr lang="en-GB" sz="1400" baseline="0"/>
                  <a:t>(solid)</a:t>
                </a: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692474176"/>
        <c:crosses val="autoZero"/>
        <c:crossBetween val="between"/>
      </c:valAx>
      <c:valAx>
        <c:axId val="1252407727"/>
        <c:scaling>
          <c:orientation val="minMax"/>
          <c:max val="1"/>
          <c:min val="0"/>
        </c:scaling>
        <c:delete val="0"/>
        <c:axPos val="r"/>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Pearson</a:t>
                </a:r>
                <a:r>
                  <a:rPr lang="en-GB" sz="1400" baseline="0"/>
                  <a:t> correlation (dotted)</a:t>
                </a:r>
                <a:endParaRPr lang="en-GB" sz="1400"/>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52408975"/>
        <c:crosses val="max"/>
        <c:crossBetween val="between"/>
      </c:valAx>
      <c:catAx>
        <c:axId val="1252408975"/>
        <c:scaling>
          <c:orientation val="minMax"/>
        </c:scaling>
        <c:delete val="1"/>
        <c:axPos val="b"/>
        <c:numFmt formatCode="General" sourceLinked="1"/>
        <c:majorTickMark val="out"/>
        <c:minorTickMark val="none"/>
        <c:tickLblPos val="nextTo"/>
        <c:crossAx val="1252407727"/>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5"/>
          <c:order val="0"/>
          <c:tx>
            <c:v>Sobol full (discr.)</c:v>
          </c:tx>
          <c:spPr>
            <a:ln w="25400" cap="rnd">
              <a:solidFill>
                <a:schemeClr val="accent1"/>
              </a:solidFill>
              <a:round/>
            </a:ln>
            <a:effectLst/>
          </c:spPr>
          <c:marker>
            <c:symbol val="circle"/>
            <c:size val="5"/>
            <c:spPr>
              <a:solidFill>
                <a:schemeClr val="accent1"/>
              </a:solidFill>
              <a:ln w="9525">
                <a:solidFill>
                  <a:schemeClr val="accent1"/>
                </a:solidFill>
              </a:ln>
              <a:effectLst/>
            </c:spPr>
          </c:marker>
          <c:cat>
            <c:numRef>
              <c:extLst>
                <c:ext xmlns:c15="http://schemas.microsoft.com/office/drawing/2012/chart" uri="{02D57815-91ED-43cb-92C2-25804820EDAC}">
                  <c15:fullRef>
                    <c15:sqref>'Spread &amp; discr.'!$Y$17:$Y$24</c15:sqref>
                  </c15:fullRef>
                </c:ext>
              </c:extLst>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extLst>
                <c:ext xmlns:c15="http://schemas.microsoft.com/office/drawing/2012/chart" uri="{02D57815-91ED-43cb-92C2-25804820EDAC}">
                  <c15:fullRef>
                    <c15:sqref>'Spread &amp; discr.'!$AH$28:$AH$36</c15:sqref>
                  </c15:fullRef>
                </c:ext>
              </c:extLst>
              <c:f>'Spread &amp; discr.'!$AH$28:$AH$35</c:f>
              <c:numCache>
                <c:formatCode>0.000</c:formatCode>
                <c:ptCount val="8"/>
                <c:pt idx="0">
                  <c:v>0.37584306673269202</c:v>
                </c:pt>
                <c:pt idx="1">
                  <c:v>0.60757051860015099</c:v>
                </c:pt>
                <c:pt idx="2">
                  <c:v>0.75180501021368296</c:v>
                </c:pt>
                <c:pt idx="3">
                  <c:v>0.78897824196953703</c:v>
                </c:pt>
                <c:pt idx="4">
                  <c:v>0.79165048405676097</c:v>
                </c:pt>
                <c:pt idx="5">
                  <c:v>0.79377161449136402</c:v>
                </c:pt>
                <c:pt idx="6">
                  <c:v>0.79304913354341</c:v>
                </c:pt>
                <c:pt idx="7">
                  <c:v>0.78931478028014601</c:v>
                </c:pt>
              </c:numCache>
            </c:numRef>
          </c:val>
          <c:smooth val="0"/>
          <c:extLst>
            <c:ext xmlns:c16="http://schemas.microsoft.com/office/drawing/2014/chart" uri="{C3380CC4-5D6E-409C-BE32-E72D297353CC}">
              <c16:uniqueId val="{00000000-178B-4275-A487-CB9ECEAAE0C0}"/>
            </c:ext>
          </c:extLst>
        </c:ser>
        <c:ser>
          <c:idx val="6"/>
          <c:order val="1"/>
          <c:tx>
            <c:v>Sobol partial (discr.)</c:v>
          </c:tx>
          <c:spPr>
            <a:ln w="25400" cap="rnd">
              <a:solidFill>
                <a:schemeClr val="accent2"/>
              </a:solidFill>
              <a:round/>
            </a:ln>
            <a:effectLst/>
          </c:spPr>
          <c:marker>
            <c:symbol val="triangle"/>
            <c:size val="5"/>
            <c:spPr>
              <a:solidFill>
                <a:schemeClr val="accent2"/>
              </a:solidFill>
              <a:ln w="9525">
                <a:solidFill>
                  <a:schemeClr val="accent2"/>
                </a:solidFill>
              </a:ln>
              <a:effectLst/>
            </c:spPr>
          </c:marker>
          <c:cat>
            <c:numRef>
              <c:extLst>
                <c:ext xmlns:c15="http://schemas.microsoft.com/office/drawing/2012/chart" uri="{02D57815-91ED-43cb-92C2-25804820EDAC}">
                  <c15:fullRef>
                    <c15:sqref>'Spread &amp; discr.'!$Y$17:$Y$24</c15:sqref>
                  </c15:fullRef>
                </c:ext>
              </c:extLst>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extLst>
                <c:ext xmlns:c15="http://schemas.microsoft.com/office/drawing/2012/chart" uri="{02D57815-91ED-43cb-92C2-25804820EDAC}">
                  <c15:fullRef>
                    <c15:sqref>'Spread &amp; discr.'!$AI$28:$AI$36</c15:sqref>
                  </c15:fullRef>
                </c:ext>
              </c:extLst>
              <c:f>'Spread &amp; discr.'!$AI$28:$AI$35</c:f>
              <c:numCache>
                <c:formatCode>0.000</c:formatCode>
                <c:ptCount val="8"/>
                <c:pt idx="0">
                  <c:v>3.8259245548960599</c:v>
                </c:pt>
                <c:pt idx="1">
                  <c:v>2.3524947478388101</c:v>
                </c:pt>
                <c:pt idx="2">
                  <c:v>1.2799035383719699</c:v>
                </c:pt>
                <c:pt idx="3">
                  <c:v>0.89523091871628802</c:v>
                </c:pt>
                <c:pt idx="4">
                  <c:v>0.75306871371647499</c:v>
                </c:pt>
                <c:pt idx="5">
                  <c:v>0.73324468506218698</c:v>
                </c:pt>
                <c:pt idx="6">
                  <c:v>0.73008595000880505</c:v>
                </c:pt>
                <c:pt idx="7">
                  <c:v>0.72915956664725101</c:v>
                </c:pt>
              </c:numCache>
            </c:numRef>
          </c:val>
          <c:smooth val="0"/>
          <c:extLst xmlns:c15="http://schemas.microsoft.com/office/drawing/2012/chart">
            <c:ext xmlns:c16="http://schemas.microsoft.com/office/drawing/2014/chart" uri="{C3380CC4-5D6E-409C-BE32-E72D297353CC}">
              <c16:uniqueId val="{00000001-178B-4275-A487-CB9ECEAAE0C0}"/>
            </c:ext>
          </c:extLst>
        </c:ser>
        <c:ser>
          <c:idx val="7"/>
          <c:order val="2"/>
          <c:tx>
            <c:v>Rd full (discr.)</c:v>
          </c:tx>
          <c:spPr>
            <a:ln w="25400" cap="rnd">
              <a:solidFill>
                <a:schemeClr val="accent3"/>
              </a:solidFill>
              <a:round/>
            </a:ln>
            <a:effectLst/>
          </c:spPr>
          <c:marker>
            <c:symbol val="square"/>
            <c:size val="5"/>
            <c:spPr>
              <a:solidFill>
                <a:schemeClr val="accent3"/>
              </a:solidFill>
              <a:ln w="9525">
                <a:solidFill>
                  <a:schemeClr val="accent3"/>
                </a:solidFill>
              </a:ln>
              <a:effectLst/>
            </c:spPr>
          </c:marker>
          <c:cat>
            <c:numRef>
              <c:extLst>
                <c:ext xmlns:c15="http://schemas.microsoft.com/office/drawing/2012/chart" uri="{02D57815-91ED-43cb-92C2-25804820EDAC}">
                  <c15:fullRef>
                    <c15:sqref>'Spread &amp; discr.'!$Y$17:$Y$24</c15:sqref>
                  </c15:fullRef>
                </c:ext>
              </c:extLst>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extLst>
                <c:ext xmlns:c15="http://schemas.microsoft.com/office/drawing/2012/chart" uri="{02D57815-91ED-43cb-92C2-25804820EDAC}">
                  <c15:fullRef>
                    <c15:sqref>'Spread &amp; discr.'!$AJ$28:$AJ$36</c15:sqref>
                  </c15:fullRef>
                </c:ext>
              </c:extLst>
              <c:f>'Spread &amp; discr.'!$AJ$28:$AJ$35</c:f>
              <c:numCache>
                <c:formatCode>0.000</c:formatCode>
                <c:ptCount val="8"/>
                <c:pt idx="0">
                  <c:v>0.30510435177961598</c:v>
                </c:pt>
                <c:pt idx="1">
                  <c:v>0.58619118926674696</c:v>
                </c:pt>
                <c:pt idx="2">
                  <c:v>0.74126325128554604</c:v>
                </c:pt>
                <c:pt idx="3">
                  <c:v>0.78671747607398901</c:v>
                </c:pt>
                <c:pt idx="4">
                  <c:v>0.79660552956455299</c:v>
                </c:pt>
                <c:pt idx="5">
                  <c:v>0.79627818637731695</c:v>
                </c:pt>
                <c:pt idx="6">
                  <c:v>0.79563888951469397</c:v>
                </c:pt>
                <c:pt idx="7">
                  <c:v>0.79521267725364697</c:v>
                </c:pt>
              </c:numCache>
            </c:numRef>
          </c:val>
          <c:smooth val="0"/>
          <c:extLst>
            <c:ext xmlns:c16="http://schemas.microsoft.com/office/drawing/2014/chart" uri="{C3380CC4-5D6E-409C-BE32-E72D297353CC}">
              <c16:uniqueId val="{00000002-178B-4275-A487-CB9ECEAAE0C0}"/>
            </c:ext>
          </c:extLst>
        </c:ser>
        <c:ser>
          <c:idx val="8"/>
          <c:order val="3"/>
          <c:tx>
            <c:v>Rd partial (discr.)</c:v>
          </c:tx>
          <c:spPr>
            <a:ln w="25400" cap="rnd">
              <a:solidFill>
                <a:schemeClr val="accent4"/>
              </a:solidFill>
              <a:round/>
            </a:ln>
            <a:effectLst/>
          </c:spPr>
          <c:marker>
            <c:symbol val="diamond"/>
            <c:size val="5"/>
            <c:spPr>
              <a:solidFill>
                <a:schemeClr val="accent4"/>
              </a:solidFill>
              <a:ln w="9525">
                <a:solidFill>
                  <a:schemeClr val="accent4"/>
                </a:solidFill>
              </a:ln>
              <a:effectLst/>
            </c:spPr>
          </c:marker>
          <c:cat>
            <c:numRef>
              <c:extLst>
                <c:ext xmlns:c15="http://schemas.microsoft.com/office/drawing/2012/chart" uri="{02D57815-91ED-43cb-92C2-25804820EDAC}">
                  <c15:fullRef>
                    <c15:sqref>'Spread &amp; discr.'!$Y$17:$Y$24</c15:sqref>
                  </c15:fullRef>
                </c:ext>
              </c:extLst>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extLst>
                <c:ext xmlns:c15="http://schemas.microsoft.com/office/drawing/2012/chart" uri="{02D57815-91ED-43cb-92C2-25804820EDAC}">
                  <c15:fullRef>
                    <c15:sqref>'Spread &amp; discr.'!$AK$28:$AK$36</c15:sqref>
                  </c15:fullRef>
                </c:ext>
              </c:extLst>
              <c:f>'Spread &amp; discr.'!$AK$28:$AK$35</c:f>
              <c:numCache>
                <c:formatCode>0.000</c:formatCode>
                <c:ptCount val="8"/>
                <c:pt idx="0">
                  <c:v>3.7416869746999502</c:v>
                </c:pt>
                <c:pt idx="1">
                  <c:v>2.4423087938394801</c:v>
                </c:pt>
                <c:pt idx="2">
                  <c:v>1.26980165875069</c:v>
                </c:pt>
                <c:pt idx="3">
                  <c:v>0.87916048344383202</c:v>
                </c:pt>
                <c:pt idx="4">
                  <c:v>0.74871186586032501</c:v>
                </c:pt>
                <c:pt idx="5">
                  <c:v>0.73259626133715705</c:v>
                </c:pt>
                <c:pt idx="6">
                  <c:v>0.72998840546264998</c:v>
                </c:pt>
                <c:pt idx="7">
                  <c:v>0.72914564470371801</c:v>
                </c:pt>
              </c:numCache>
            </c:numRef>
          </c:val>
          <c:smooth val="0"/>
          <c:extLst xmlns:c15="http://schemas.microsoft.com/office/drawing/2012/chart">
            <c:ext xmlns:c16="http://schemas.microsoft.com/office/drawing/2014/chart" uri="{C3380CC4-5D6E-409C-BE32-E72D297353CC}">
              <c16:uniqueId val="{00000003-178B-4275-A487-CB9ECEAAE0C0}"/>
            </c:ext>
          </c:extLst>
        </c:ser>
        <c:ser>
          <c:idx val="9"/>
          <c:order val="4"/>
          <c:tx>
            <c:v>Khare (M200 discr.)</c:v>
          </c:tx>
          <c:spPr>
            <a:ln w="25400" cap="rnd">
              <a:solidFill>
                <a:schemeClr val="accent6"/>
              </a:solidFill>
              <a:round/>
            </a:ln>
            <a:effectLst/>
          </c:spPr>
          <c:marker>
            <c:symbol val="x"/>
            <c:size val="5"/>
            <c:spPr>
              <a:noFill/>
              <a:ln w="9525">
                <a:solidFill>
                  <a:schemeClr val="accent6"/>
                </a:solidFill>
              </a:ln>
              <a:effectLst/>
            </c:spPr>
          </c:marker>
          <c:cat>
            <c:numRef>
              <c:extLst>
                <c:ext xmlns:c15="http://schemas.microsoft.com/office/drawing/2012/chart" uri="{02D57815-91ED-43cb-92C2-25804820EDAC}">
                  <c15:fullRef>
                    <c15:sqref>'Spread &amp; discr.'!$Y$17:$Y$24</c15:sqref>
                  </c15:fullRef>
                </c:ext>
              </c:extLst>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extLst>
                <c:ext xmlns:c15="http://schemas.microsoft.com/office/drawing/2012/chart" uri="{02D57815-91ED-43cb-92C2-25804820EDAC}">
                  <c15:fullRef>
                    <c15:sqref>'Spread &amp; discr.'!$AD$28:$AD$36</c15:sqref>
                  </c15:fullRef>
                </c:ext>
              </c:extLst>
              <c:f>'Spread &amp; discr.'!$AD$28:$AD$35</c:f>
              <c:numCache>
                <c:formatCode>General</c:formatCode>
                <c:ptCount val="8"/>
                <c:pt idx="0">
                  <c:v>6.4542397346151699</c:v>
                </c:pt>
                <c:pt idx="1">
                  <c:v>3.10805205233269</c:v>
                </c:pt>
                <c:pt idx="2">
                  <c:v>1.2077458141721</c:v>
                </c:pt>
                <c:pt idx="3">
                  <c:v>0.44418093517674401</c:v>
                </c:pt>
                <c:pt idx="4">
                  <c:v>0.17747924242636801</c:v>
                </c:pt>
                <c:pt idx="5">
                  <c:v>0.11878007382818501</c:v>
                </c:pt>
                <c:pt idx="6">
                  <c:v>9.4565760111121402E-2</c:v>
                </c:pt>
                <c:pt idx="7">
                  <c:v>7.9398428582427003E-2</c:v>
                </c:pt>
              </c:numCache>
            </c:numRef>
          </c:val>
          <c:smooth val="0"/>
          <c:extLst>
            <c:ext xmlns:c16="http://schemas.microsoft.com/office/drawing/2014/chart" uri="{C3380CC4-5D6E-409C-BE32-E72D297353CC}">
              <c16:uniqueId val="{00000004-178B-4275-A487-CB9ECEAAE0C0}"/>
            </c:ext>
          </c:extLst>
        </c:ser>
        <c:ser>
          <c:idx val="11"/>
          <c:order val="5"/>
          <c:tx>
            <c:v>Sobol winding (discr.)</c:v>
          </c:tx>
          <c:spPr>
            <a:ln w="25400" cap="rnd">
              <a:solidFill>
                <a:srgbClr val="7030A0"/>
              </a:solidFill>
              <a:round/>
            </a:ln>
            <a:effectLst/>
          </c:spPr>
          <c:marker>
            <c:symbol val="none"/>
          </c:marker>
          <c:cat>
            <c:numRef>
              <c:extLst>
                <c:ext xmlns:c15="http://schemas.microsoft.com/office/drawing/2012/chart" uri="{02D57815-91ED-43cb-92C2-25804820EDAC}">
                  <c15:fullRef>
                    <c15:sqref>'Spread &amp; discr.'!$Y$28:$Y$36</c15:sqref>
                  </c15:fullRef>
                </c:ext>
              </c:extLst>
              <c:f>'Spread &amp; discr.'!$Y$28:$Y$35</c:f>
              <c:numCache>
                <c:formatCode>General</c:formatCode>
                <c:ptCount val="8"/>
                <c:pt idx="0">
                  <c:v>10</c:v>
                </c:pt>
                <c:pt idx="1">
                  <c:v>20</c:v>
                </c:pt>
                <c:pt idx="2">
                  <c:v>35</c:v>
                </c:pt>
                <c:pt idx="3">
                  <c:v>50</c:v>
                </c:pt>
                <c:pt idx="4">
                  <c:v>75</c:v>
                </c:pt>
                <c:pt idx="5">
                  <c:v>100</c:v>
                </c:pt>
                <c:pt idx="6">
                  <c:v>125</c:v>
                </c:pt>
                <c:pt idx="7">
                  <c:v>150</c:v>
                </c:pt>
              </c:numCache>
            </c:numRef>
          </c:cat>
          <c:val>
            <c:numRef>
              <c:extLst>
                <c:ext xmlns:c15="http://schemas.microsoft.com/office/drawing/2012/chart" uri="{02D57815-91ED-43cb-92C2-25804820EDAC}">
                  <c15:fullRef>
                    <c15:sqref>'Spread &amp; discr.'!$AL$28:$AL$36</c15:sqref>
                  </c15:fullRef>
                </c:ext>
              </c:extLst>
              <c:f>'Spread &amp; discr.'!$AL$28:$AL$35</c:f>
              <c:numCache>
                <c:formatCode>0.000</c:formatCode>
                <c:ptCount val="8"/>
                <c:pt idx="0">
                  <c:v>0.30056252086426899</c:v>
                </c:pt>
                <c:pt idx="1">
                  <c:v>0.33559308674831301</c:v>
                </c:pt>
                <c:pt idx="2">
                  <c:v>0.317294580160985</c:v>
                </c:pt>
                <c:pt idx="3">
                  <c:v>0.26977186535146502</c:v>
                </c:pt>
                <c:pt idx="4">
                  <c:v>0.194680272165381</c:v>
                </c:pt>
                <c:pt idx="5">
                  <c:v>0.15433497166249799</c:v>
                </c:pt>
                <c:pt idx="6">
                  <c:v>0.12564992067177899</c:v>
                </c:pt>
                <c:pt idx="7">
                  <c:v>0.104371667607289</c:v>
                </c:pt>
              </c:numCache>
            </c:numRef>
          </c:val>
          <c:smooth val="0"/>
          <c:extLst>
            <c:ext xmlns:c16="http://schemas.microsoft.com/office/drawing/2014/chart" uri="{C3380CC4-5D6E-409C-BE32-E72D297353CC}">
              <c16:uniqueId val="{00000005-178B-4275-A487-CB9ECEAAE0C0}"/>
            </c:ext>
          </c:extLst>
        </c:ser>
        <c:dLbls>
          <c:showLegendKey val="0"/>
          <c:showVal val="0"/>
          <c:showCatName val="0"/>
          <c:showSerName val="0"/>
          <c:showPercent val="0"/>
          <c:showBubbleSize val="0"/>
        </c:dLbls>
        <c:marker val="1"/>
        <c:smooth val="0"/>
        <c:axId val="692474176"/>
        <c:axId val="876510224"/>
        <c:extLst/>
      </c:lineChart>
      <c:catAx>
        <c:axId val="692474176"/>
        <c:scaling>
          <c:orientation val="minMax"/>
        </c:scaling>
        <c:delete val="0"/>
        <c:axPos val="b"/>
        <c:title>
          <c:tx>
            <c:rich>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GB" sz="1600"/>
                  <a:t>number</a:t>
                </a:r>
                <a:r>
                  <a:rPr lang="en-GB" sz="1600" baseline="0"/>
                  <a:t> of input parameters</a:t>
                </a:r>
              </a:p>
            </c:rich>
          </c:tx>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876510224"/>
        <c:crosses val="autoZero"/>
        <c:auto val="1"/>
        <c:lblAlgn val="ctr"/>
        <c:lblOffset val="100"/>
        <c:noMultiLvlLbl val="0"/>
      </c:catAx>
      <c:valAx>
        <c:axId val="8765102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GB" sz="1600" b="0" i="0" kern="1200" baseline="0">
                    <a:solidFill>
                      <a:srgbClr val="595959"/>
                    </a:solidFill>
                    <a:effectLst/>
                  </a:rPr>
                  <a:t>Scaled W</a:t>
                </a:r>
                <a:r>
                  <a:rPr lang="en-GB" sz="1600" b="0" i="0" kern="1200" spc="-700" baseline="-25000">
                    <a:solidFill>
                      <a:srgbClr val="595959"/>
                    </a:solidFill>
                    <a:effectLst/>
                  </a:rPr>
                  <a:t>2</a:t>
                </a:r>
                <a:r>
                  <a:rPr lang="en-GB" sz="1600" b="0" i="0" kern="1200" baseline="30000">
                    <a:solidFill>
                      <a:srgbClr val="595959"/>
                    </a:solidFill>
                    <a:effectLst/>
                  </a:rPr>
                  <a:t>2</a:t>
                </a:r>
                <a:r>
                  <a:rPr lang="en-GB" sz="1600" b="0" i="0" kern="1200" baseline="0">
                    <a:solidFill>
                      <a:srgbClr val="595959"/>
                    </a:solidFill>
                    <a:effectLst/>
                  </a:rPr>
                  <a:t> </a:t>
                </a:r>
                <a:endParaRPr lang="en-NL" sz="1600">
                  <a:effectLst/>
                </a:endParaRPr>
              </a:p>
            </c:rich>
          </c:tx>
          <c:overlay val="0"/>
          <c:spPr>
            <a:noFill/>
            <a:ln>
              <a:noFill/>
            </a:ln>
            <a:effectLst/>
          </c:spPr>
          <c:txPr>
            <a:bodyPr rot="-54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692474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v>Sobol full (spread)</c:v>
          </c:tx>
          <c:spPr>
            <a:ln w="25400" cap="sq">
              <a:solidFill>
                <a:schemeClr val="accent1"/>
              </a:solidFill>
              <a:prstDash val="solid"/>
              <a:round/>
            </a:ln>
            <a:effectLst/>
          </c:spPr>
          <c:marker>
            <c:symbol val="circle"/>
            <c:size val="5"/>
            <c:spPr>
              <a:solidFill>
                <a:schemeClr val="accent1"/>
              </a:solidFill>
              <a:ln w="9525">
                <a:solidFill>
                  <a:schemeClr val="accent1"/>
                </a:solidFill>
              </a:ln>
              <a:effectLst/>
            </c:spPr>
          </c:marker>
          <c:cat>
            <c:numRef>
              <c:f>'Spread &amp; discr.'!$Y$28:$Y$36</c:f>
              <c:numCache>
                <c:formatCode>General</c:formatCode>
                <c:ptCount val="9"/>
                <c:pt idx="0">
                  <c:v>10</c:v>
                </c:pt>
                <c:pt idx="1">
                  <c:v>20</c:v>
                </c:pt>
                <c:pt idx="2">
                  <c:v>35</c:v>
                </c:pt>
                <c:pt idx="3">
                  <c:v>50</c:v>
                </c:pt>
                <c:pt idx="4">
                  <c:v>75</c:v>
                </c:pt>
                <c:pt idx="5">
                  <c:v>100</c:v>
                </c:pt>
                <c:pt idx="6">
                  <c:v>125</c:v>
                </c:pt>
                <c:pt idx="7">
                  <c:v>150</c:v>
                </c:pt>
              </c:numCache>
            </c:numRef>
          </c:cat>
          <c:val>
            <c:numRef>
              <c:f>'Spread &amp; discr.'!$R$28:$R$35</c:f>
              <c:numCache>
                <c:formatCode>General</c:formatCode>
                <c:ptCount val="8"/>
                <c:pt idx="0">
                  <c:v>0.167523851818876</c:v>
                </c:pt>
                <c:pt idx="1">
                  <c:v>0.16944257774084401</c:v>
                </c:pt>
                <c:pt idx="2">
                  <c:v>0.17061745477208901</c:v>
                </c:pt>
                <c:pt idx="3">
                  <c:v>0.17004091639463301</c:v>
                </c:pt>
                <c:pt idx="4">
                  <c:v>0.16912977615764599</c:v>
                </c:pt>
                <c:pt idx="5">
                  <c:v>0.17260111297945599</c:v>
                </c:pt>
                <c:pt idx="6">
                  <c:v>0.16978005758620199</c:v>
                </c:pt>
                <c:pt idx="7">
                  <c:v>0.169124619358752</c:v>
                </c:pt>
              </c:numCache>
            </c:numRef>
          </c:val>
          <c:smooth val="0"/>
          <c:extLst>
            <c:ext xmlns:c16="http://schemas.microsoft.com/office/drawing/2014/chart" uri="{C3380CC4-5D6E-409C-BE32-E72D297353CC}">
              <c16:uniqueId val="{00000006-3B00-499F-884E-71808CC66F13}"/>
            </c:ext>
          </c:extLst>
        </c:ser>
        <c:ser>
          <c:idx val="1"/>
          <c:order val="1"/>
          <c:tx>
            <c:v>Sobol partial (spread)</c:v>
          </c:tx>
          <c:spPr>
            <a:ln w="25400" cap="sq">
              <a:solidFill>
                <a:schemeClr val="accent2"/>
              </a:solidFill>
              <a:prstDash val="solid"/>
              <a:round/>
            </a:ln>
            <a:effectLst/>
          </c:spPr>
          <c:marker>
            <c:symbol val="triangle"/>
            <c:size val="5"/>
            <c:spPr>
              <a:solidFill>
                <a:schemeClr val="accent2"/>
              </a:solidFill>
              <a:ln w="9525">
                <a:solidFill>
                  <a:schemeClr val="accent2"/>
                </a:solidFill>
              </a:ln>
              <a:effectLst/>
            </c:spPr>
          </c:marker>
          <c:cat>
            <c:numRef>
              <c:f>'Spread &amp; discr.'!$Y$28:$Y$36</c:f>
              <c:numCache>
                <c:formatCode>General</c:formatCode>
                <c:ptCount val="9"/>
                <c:pt idx="0">
                  <c:v>10</c:v>
                </c:pt>
                <c:pt idx="1">
                  <c:v>20</c:v>
                </c:pt>
                <c:pt idx="2">
                  <c:v>35</c:v>
                </c:pt>
                <c:pt idx="3">
                  <c:v>50</c:v>
                </c:pt>
                <c:pt idx="4">
                  <c:v>75</c:v>
                </c:pt>
                <c:pt idx="5">
                  <c:v>100</c:v>
                </c:pt>
                <c:pt idx="6">
                  <c:v>125</c:v>
                </c:pt>
                <c:pt idx="7">
                  <c:v>150</c:v>
                </c:pt>
              </c:numCache>
            </c:numRef>
          </c:cat>
          <c:val>
            <c:numRef>
              <c:f>'Spread &amp; discr.'!$S$28:$S$35</c:f>
              <c:numCache>
                <c:formatCode>General</c:formatCode>
                <c:ptCount val="8"/>
                <c:pt idx="0">
                  <c:v>0.28047793175271102</c:v>
                </c:pt>
                <c:pt idx="1">
                  <c:v>0.28459690911903601</c:v>
                </c:pt>
                <c:pt idx="2">
                  <c:v>0.28532240160144601</c:v>
                </c:pt>
                <c:pt idx="3">
                  <c:v>0.28595299120852002</c:v>
                </c:pt>
                <c:pt idx="4">
                  <c:v>0.28568270127307499</c:v>
                </c:pt>
                <c:pt idx="5">
                  <c:v>0.28565054566870401</c:v>
                </c:pt>
                <c:pt idx="6">
                  <c:v>0.28604610628574401</c:v>
                </c:pt>
                <c:pt idx="7">
                  <c:v>0.28613123094331799</c:v>
                </c:pt>
              </c:numCache>
            </c:numRef>
          </c:val>
          <c:smooth val="0"/>
          <c:extLst xmlns:c15="http://schemas.microsoft.com/office/drawing/2012/chart">
            <c:ext xmlns:c16="http://schemas.microsoft.com/office/drawing/2014/chart" uri="{C3380CC4-5D6E-409C-BE32-E72D297353CC}">
              <c16:uniqueId val="{00000007-3B00-499F-884E-71808CC66F13}"/>
            </c:ext>
          </c:extLst>
        </c:ser>
        <c:ser>
          <c:idx val="2"/>
          <c:order val="2"/>
          <c:tx>
            <c:v>Rd full (spread)</c:v>
          </c:tx>
          <c:spPr>
            <a:ln w="25400" cap="sq">
              <a:solidFill>
                <a:schemeClr val="accent3"/>
              </a:solidFill>
              <a:prstDash val="solid"/>
              <a:round/>
            </a:ln>
            <a:effectLst/>
          </c:spPr>
          <c:marker>
            <c:symbol val="square"/>
            <c:size val="5"/>
            <c:spPr>
              <a:solidFill>
                <a:schemeClr val="accent3"/>
              </a:solidFill>
              <a:ln w="9525">
                <a:solidFill>
                  <a:schemeClr val="accent3"/>
                </a:solidFill>
              </a:ln>
              <a:effectLst/>
            </c:spPr>
          </c:marker>
          <c:cat>
            <c:numRef>
              <c:f>'Spread &amp; discr.'!$Y$28:$Y$36</c:f>
              <c:numCache>
                <c:formatCode>General</c:formatCode>
                <c:ptCount val="9"/>
                <c:pt idx="0">
                  <c:v>10</c:v>
                </c:pt>
                <c:pt idx="1">
                  <c:v>20</c:v>
                </c:pt>
                <c:pt idx="2">
                  <c:v>35</c:v>
                </c:pt>
                <c:pt idx="3">
                  <c:v>50</c:v>
                </c:pt>
                <c:pt idx="4">
                  <c:v>75</c:v>
                </c:pt>
                <c:pt idx="5">
                  <c:v>100</c:v>
                </c:pt>
                <c:pt idx="6">
                  <c:v>125</c:v>
                </c:pt>
                <c:pt idx="7">
                  <c:v>150</c:v>
                </c:pt>
              </c:numCache>
            </c:numRef>
          </c:cat>
          <c:val>
            <c:numRef>
              <c:f>'Spread &amp; discr.'!$T$28:$T$35</c:f>
              <c:numCache>
                <c:formatCode>General</c:formatCode>
                <c:ptCount val="8"/>
                <c:pt idx="0">
                  <c:v>0.16795438212695599</c:v>
                </c:pt>
                <c:pt idx="1">
                  <c:v>0.16667506775528901</c:v>
                </c:pt>
                <c:pt idx="2">
                  <c:v>0.171303443904331</c:v>
                </c:pt>
                <c:pt idx="3">
                  <c:v>0.16795029030381001</c:v>
                </c:pt>
                <c:pt idx="4">
                  <c:v>0.16915156679378299</c:v>
                </c:pt>
                <c:pt idx="5">
                  <c:v>0.16832637390933</c:v>
                </c:pt>
                <c:pt idx="6">
                  <c:v>0.16858732517203201</c:v>
                </c:pt>
                <c:pt idx="7">
                  <c:v>0.16832214415357999</c:v>
                </c:pt>
              </c:numCache>
            </c:numRef>
          </c:val>
          <c:smooth val="0"/>
          <c:extLst>
            <c:ext xmlns:c16="http://schemas.microsoft.com/office/drawing/2014/chart" uri="{C3380CC4-5D6E-409C-BE32-E72D297353CC}">
              <c16:uniqueId val="{00000008-3B00-499F-884E-71808CC66F13}"/>
            </c:ext>
          </c:extLst>
        </c:ser>
        <c:ser>
          <c:idx val="3"/>
          <c:order val="3"/>
          <c:tx>
            <c:v>Rd partial (spread)</c:v>
          </c:tx>
          <c:spPr>
            <a:ln w="25400" cap="sq">
              <a:solidFill>
                <a:schemeClr val="accent4"/>
              </a:solidFill>
              <a:prstDash val="solid"/>
              <a:round/>
            </a:ln>
            <a:effectLst/>
          </c:spPr>
          <c:marker>
            <c:symbol val="diamond"/>
            <c:size val="5"/>
            <c:spPr>
              <a:solidFill>
                <a:schemeClr val="accent4"/>
              </a:solidFill>
              <a:ln w="9525">
                <a:solidFill>
                  <a:schemeClr val="accent4"/>
                </a:solidFill>
              </a:ln>
              <a:effectLst/>
            </c:spPr>
          </c:marker>
          <c:cat>
            <c:numRef>
              <c:f>'Spread &amp; discr.'!$Y$28:$Y$36</c:f>
              <c:numCache>
                <c:formatCode>General</c:formatCode>
                <c:ptCount val="9"/>
                <c:pt idx="0">
                  <c:v>10</c:v>
                </c:pt>
                <c:pt idx="1">
                  <c:v>20</c:v>
                </c:pt>
                <c:pt idx="2">
                  <c:v>35</c:v>
                </c:pt>
                <c:pt idx="3">
                  <c:v>50</c:v>
                </c:pt>
                <c:pt idx="4">
                  <c:v>75</c:v>
                </c:pt>
                <c:pt idx="5">
                  <c:v>100</c:v>
                </c:pt>
                <c:pt idx="6">
                  <c:v>125</c:v>
                </c:pt>
                <c:pt idx="7">
                  <c:v>150</c:v>
                </c:pt>
              </c:numCache>
            </c:numRef>
          </c:cat>
          <c:val>
            <c:numRef>
              <c:f>'Spread &amp; discr.'!$U$28:$U$35</c:f>
              <c:numCache>
                <c:formatCode>General</c:formatCode>
                <c:ptCount val="8"/>
                <c:pt idx="0">
                  <c:v>0.27699381485658497</c:v>
                </c:pt>
                <c:pt idx="1">
                  <c:v>0.28504679314358</c:v>
                </c:pt>
                <c:pt idx="2">
                  <c:v>0.28625686507871301</c:v>
                </c:pt>
                <c:pt idx="3">
                  <c:v>0.28098902848611301</c:v>
                </c:pt>
                <c:pt idx="4">
                  <c:v>0.28220967849532602</c:v>
                </c:pt>
                <c:pt idx="5">
                  <c:v>0.282452125061952</c:v>
                </c:pt>
                <c:pt idx="6">
                  <c:v>0.28290659466245899</c:v>
                </c:pt>
                <c:pt idx="7">
                  <c:v>0.28097344353311798</c:v>
                </c:pt>
              </c:numCache>
            </c:numRef>
          </c:val>
          <c:smooth val="0"/>
          <c:extLst xmlns:c15="http://schemas.microsoft.com/office/drawing/2012/chart">
            <c:ext xmlns:c16="http://schemas.microsoft.com/office/drawing/2014/chart" uri="{C3380CC4-5D6E-409C-BE32-E72D297353CC}">
              <c16:uniqueId val="{00000009-3B00-499F-884E-71808CC66F13}"/>
            </c:ext>
          </c:extLst>
        </c:ser>
        <c:ser>
          <c:idx val="4"/>
          <c:order val="4"/>
          <c:tx>
            <c:v>Khare (M200 spread)</c:v>
          </c:tx>
          <c:spPr>
            <a:ln w="25400" cap="sq">
              <a:solidFill>
                <a:schemeClr val="accent6"/>
              </a:solidFill>
              <a:prstDash val="solid"/>
              <a:round/>
            </a:ln>
            <a:effectLst/>
          </c:spPr>
          <c:marker>
            <c:symbol val="x"/>
            <c:size val="5"/>
            <c:spPr>
              <a:noFill/>
              <a:ln w="9525">
                <a:solidFill>
                  <a:schemeClr val="accent6"/>
                </a:solidFill>
              </a:ln>
              <a:effectLst/>
            </c:spPr>
          </c:marker>
          <c:cat>
            <c:numRef>
              <c:f>'Spread &amp; discr.'!$Y$28:$Y$36</c:f>
              <c:numCache>
                <c:formatCode>General</c:formatCode>
                <c:ptCount val="9"/>
                <c:pt idx="0">
                  <c:v>10</c:v>
                </c:pt>
                <c:pt idx="1">
                  <c:v>20</c:v>
                </c:pt>
                <c:pt idx="2">
                  <c:v>35</c:v>
                </c:pt>
                <c:pt idx="3">
                  <c:v>50</c:v>
                </c:pt>
                <c:pt idx="4">
                  <c:v>75</c:v>
                </c:pt>
                <c:pt idx="5">
                  <c:v>100</c:v>
                </c:pt>
                <c:pt idx="6">
                  <c:v>125</c:v>
                </c:pt>
                <c:pt idx="7">
                  <c:v>150</c:v>
                </c:pt>
              </c:numCache>
            </c:numRef>
          </c:cat>
          <c:val>
            <c:numRef>
              <c:f>'Spread &amp; discr.'!$N$28:$N$35</c:f>
              <c:numCache>
                <c:formatCode>General</c:formatCode>
                <c:ptCount val="8"/>
                <c:pt idx="0">
                  <c:v>0.32471294872568501</c:v>
                </c:pt>
                <c:pt idx="1">
                  <c:v>0.31290094823792503</c:v>
                </c:pt>
                <c:pt idx="2">
                  <c:v>0.31209463050918701</c:v>
                </c:pt>
                <c:pt idx="3">
                  <c:v>0.30135717797263101</c:v>
                </c:pt>
                <c:pt idx="4">
                  <c:v>0.29938881753568503</c:v>
                </c:pt>
                <c:pt idx="5">
                  <c:v>0.29646607251540003</c:v>
                </c:pt>
                <c:pt idx="6">
                  <c:v>0.29392174775191299</c:v>
                </c:pt>
                <c:pt idx="7">
                  <c:v>0.29125875466273998</c:v>
                </c:pt>
              </c:numCache>
            </c:numRef>
          </c:val>
          <c:smooth val="0"/>
          <c:extLst>
            <c:ext xmlns:c16="http://schemas.microsoft.com/office/drawing/2014/chart" uri="{C3380CC4-5D6E-409C-BE32-E72D297353CC}">
              <c16:uniqueId val="{0000000A-3B00-499F-884E-71808CC66F13}"/>
            </c:ext>
          </c:extLst>
        </c:ser>
        <c:ser>
          <c:idx val="10"/>
          <c:order val="5"/>
          <c:tx>
            <c:v>Sobol winding (spread)</c:v>
          </c:tx>
          <c:spPr>
            <a:ln w="25400" cap="rnd">
              <a:solidFill>
                <a:srgbClr val="7030A0"/>
              </a:solidFill>
              <a:prstDash val="solid"/>
              <a:round/>
            </a:ln>
            <a:effectLst/>
          </c:spPr>
          <c:marker>
            <c:symbol val="none"/>
          </c:marker>
          <c:cat>
            <c:numRef>
              <c:f>'Spread &amp; discr.'!$Y$28:$Y$36</c:f>
              <c:numCache>
                <c:formatCode>General</c:formatCode>
                <c:ptCount val="9"/>
                <c:pt idx="0">
                  <c:v>10</c:v>
                </c:pt>
                <c:pt idx="1">
                  <c:v>20</c:v>
                </c:pt>
                <c:pt idx="2">
                  <c:v>35</c:v>
                </c:pt>
                <c:pt idx="3">
                  <c:v>50</c:v>
                </c:pt>
                <c:pt idx="4">
                  <c:v>75</c:v>
                </c:pt>
                <c:pt idx="5">
                  <c:v>100</c:v>
                </c:pt>
                <c:pt idx="6">
                  <c:v>125</c:v>
                </c:pt>
                <c:pt idx="7">
                  <c:v>150</c:v>
                </c:pt>
              </c:numCache>
            </c:numRef>
          </c:cat>
          <c:val>
            <c:numRef>
              <c:f>'Spread &amp; discr.'!$V$28:$V$35</c:f>
              <c:numCache>
                <c:formatCode>General</c:formatCode>
                <c:ptCount val="8"/>
                <c:pt idx="0">
                  <c:v>0.16413611046648</c:v>
                </c:pt>
                <c:pt idx="1">
                  <c:v>0.165279981527549</c:v>
                </c:pt>
                <c:pt idx="2">
                  <c:v>0.16877537907038401</c:v>
                </c:pt>
                <c:pt idx="3">
                  <c:v>0.167005679768368</c:v>
                </c:pt>
                <c:pt idx="4">
                  <c:v>0.16907906950019799</c:v>
                </c:pt>
                <c:pt idx="5">
                  <c:v>0.169478200868041</c:v>
                </c:pt>
                <c:pt idx="6">
                  <c:v>0.16667143067835</c:v>
                </c:pt>
                <c:pt idx="7">
                  <c:v>0.16610669765785399</c:v>
                </c:pt>
              </c:numCache>
            </c:numRef>
          </c:val>
          <c:smooth val="0"/>
          <c:extLst>
            <c:ext xmlns:c16="http://schemas.microsoft.com/office/drawing/2014/chart" uri="{C3380CC4-5D6E-409C-BE32-E72D297353CC}">
              <c16:uniqueId val="{0000000B-3B00-499F-884E-71808CC66F13}"/>
            </c:ext>
          </c:extLst>
        </c:ser>
        <c:dLbls>
          <c:showLegendKey val="0"/>
          <c:showVal val="0"/>
          <c:showCatName val="0"/>
          <c:showSerName val="0"/>
          <c:showPercent val="0"/>
          <c:showBubbleSize val="0"/>
        </c:dLbls>
        <c:marker val="1"/>
        <c:smooth val="0"/>
        <c:axId val="692474176"/>
        <c:axId val="876510224"/>
        <c:extLst/>
      </c:lineChart>
      <c:catAx>
        <c:axId val="692474176"/>
        <c:scaling>
          <c:orientation val="minMax"/>
        </c:scaling>
        <c:delete val="0"/>
        <c:axPos val="b"/>
        <c:title>
          <c:tx>
            <c:rich>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GB" sz="1600"/>
                  <a:t>number</a:t>
                </a:r>
                <a:r>
                  <a:rPr lang="en-GB" sz="1600" baseline="0"/>
                  <a:t> of input parameters</a:t>
                </a:r>
              </a:p>
            </c:rich>
          </c:tx>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876510224"/>
        <c:crosses val="autoZero"/>
        <c:auto val="1"/>
        <c:lblAlgn val="ctr"/>
        <c:lblOffset val="100"/>
        <c:noMultiLvlLbl val="0"/>
      </c:catAx>
      <c:valAx>
        <c:axId val="876510224"/>
        <c:scaling>
          <c:orientation val="minMax"/>
          <c:min val="0.150000000000000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GB" sz="1600" b="0" i="0" kern="1200" baseline="0">
                    <a:solidFill>
                      <a:srgbClr val="595959"/>
                    </a:solidFill>
                    <a:effectLst/>
                  </a:rPr>
                  <a:t>Scaled spread</a:t>
                </a:r>
                <a:endParaRPr lang="en-NL" sz="1600">
                  <a:effectLst/>
                </a:endParaRPr>
              </a:p>
            </c:rich>
          </c:tx>
          <c:overlay val="0"/>
          <c:spPr>
            <a:noFill/>
            <a:ln>
              <a:noFill/>
            </a:ln>
            <a:effectLst/>
          </c:spPr>
          <c:txPr>
            <a:bodyPr rot="-54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692474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5"/>
          <c:order val="0"/>
          <c:tx>
            <c:v>'Full' Sob. rad.</c:v>
          </c:tx>
          <c:spPr>
            <a:ln w="25400" cap="rnd">
              <a:solidFill>
                <a:schemeClr val="accent1"/>
              </a:solidFill>
              <a:round/>
            </a:ln>
            <a:effectLst/>
          </c:spPr>
          <c:marker>
            <c:symbol val="circle"/>
            <c:size val="5"/>
            <c:spPr>
              <a:solidFill>
                <a:schemeClr val="accent1"/>
              </a:solidFill>
              <a:ln w="9525">
                <a:solidFill>
                  <a:schemeClr val="accent1"/>
                </a:solidFill>
              </a:ln>
              <a:effectLst/>
            </c:spPr>
          </c:marker>
          <c:cat>
            <c:numRef>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f>'Spread &amp; discr.'!$AH$17:$AH$24</c:f>
              <c:numCache>
                <c:formatCode>0.000</c:formatCode>
                <c:ptCount val="8"/>
                <c:pt idx="0">
                  <c:v>0.349822986324892</c:v>
                </c:pt>
                <c:pt idx="1">
                  <c:v>0.63684391774549398</c:v>
                </c:pt>
                <c:pt idx="2">
                  <c:v>0.76073037749379002</c:v>
                </c:pt>
                <c:pt idx="3">
                  <c:v>0.79177460788344001</c:v>
                </c:pt>
                <c:pt idx="4">
                  <c:v>0.79126887640624</c:v>
                </c:pt>
                <c:pt idx="5">
                  <c:v>0.79486024240589404</c:v>
                </c:pt>
                <c:pt idx="6">
                  <c:v>0.79174894872286194</c:v>
                </c:pt>
                <c:pt idx="7">
                  <c:v>0.78608624659767301</c:v>
                </c:pt>
              </c:numCache>
            </c:numRef>
          </c:val>
          <c:smooth val="0"/>
          <c:extLst>
            <c:ext xmlns:c16="http://schemas.microsoft.com/office/drawing/2014/chart" uri="{C3380CC4-5D6E-409C-BE32-E72D297353CC}">
              <c16:uniqueId val="{00000000-9C4E-441D-9F74-F4F084534423}"/>
            </c:ext>
          </c:extLst>
        </c:ser>
        <c:ser>
          <c:idx val="6"/>
          <c:order val="1"/>
          <c:tx>
            <c:v>'Partial' Sob. rad.</c:v>
          </c:tx>
          <c:spPr>
            <a:ln w="25400" cap="rnd">
              <a:solidFill>
                <a:schemeClr val="accent2"/>
              </a:solidFill>
              <a:round/>
            </a:ln>
            <a:effectLst/>
          </c:spPr>
          <c:marker>
            <c:symbol val="triangle"/>
            <c:size val="5"/>
            <c:spPr>
              <a:solidFill>
                <a:schemeClr val="accent2"/>
              </a:solidFill>
              <a:ln w="9525">
                <a:solidFill>
                  <a:schemeClr val="accent2"/>
                </a:solidFill>
              </a:ln>
              <a:effectLst/>
            </c:spPr>
          </c:marker>
          <c:cat>
            <c:numRef>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f>'Spread &amp; discr.'!$AI$17:$AI$24</c:f>
              <c:numCache>
                <c:formatCode>0.000</c:formatCode>
                <c:ptCount val="8"/>
                <c:pt idx="0">
                  <c:v>2.2250164684731351</c:v>
                </c:pt>
                <c:pt idx="1">
                  <c:v>1.5441146252524627</c:v>
                </c:pt>
                <c:pt idx="2">
                  <c:v>1.0228308670587078</c:v>
                </c:pt>
                <c:pt idx="3">
                  <c:v>0.82232455224535239</c:v>
                </c:pt>
                <c:pt idx="4">
                  <c:v>0.74441324044108104</c:v>
                </c:pt>
                <c:pt idx="5">
                  <c:v>0.73235536253528255</c:v>
                </c:pt>
                <c:pt idx="6">
                  <c:v>0.73000130068468094</c:v>
                </c:pt>
                <c:pt idx="7">
                  <c:v>0.72915216343282074</c:v>
                </c:pt>
              </c:numCache>
            </c:numRef>
          </c:val>
          <c:smooth val="0"/>
          <c:extLst>
            <c:ext xmlns:c16="http://schemas.microsoft.com/office/drawing/2014/chart" uri="{C3380CC4-5D6E-409C-BE32-E72D297353CC}">
              <c16:uniqueId val="{00000001-9C4E-441D-9F74-F4F084534423}"/>
            </c:ext>
          </c:extLst>
        </c:ser>
        <c:ser>
          <c:idx val="7"/>
          <c:order val="2"/>
          <c:tx>
            <c:v>'Full' Rd rad.</c:v>
          </c:tx>
          <c:spPr>
            <a:ln w="25400" cap="rnd">
              <a:solidFill>
                <a:schemeClr val="accent3"/>
              </a:solidFill>
              <a:round/>
            </a:ln>
            <a:effectLst/>
          </c:spPr>
          <c:marker>
            <c:symbol val="square"/>
            <c:size val="5"/>
            <c:spPr>
              <a:solidFill>
                <a:schemeClr val="accent3"/>
              </a:solidFill>
              <a:ln w="9525">
                <a:solidFill>
                  <a:schemeClr val="accent3"/>
                </a:solidFill>
              </a:ln>
              <a:effectLst/>
            </c:spPr>
          </c:marker>
          <c:cat>
            <c:numRef>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f>'Spread &amp; discr.'!$AJ$17:$AJ$24</c:f>
              <c:numCache>
                <c:formatCode>0.000</c:formatCode>
                <c:ptCount val="8"/>
                <c:pt idx="0">
                  <c:v>0.38331151216846099</c:v>
                </c:pt>
                <c:pt idx="1">
                  <c:v>0.63888173255040703</c:v>
                </c:pt>
                <c:pt idx="2">
                  <c:v>0.76381196002498597</c:v>
                </c:pt>
                <c:pt idx="3">
                  <c:v>0.792933116738887</c:v>
                </c:pt>
                <c:pt idx="4">
                  <c:v>0.79870169590531404</c:v>
                </c:pt>
                <c:pt idx="5">
                  <c:v>0.79821879899531001</c:v>
                </c:pt>
                <c:pt idx="6">
                  <c:v>0.79764818395710801</c:v>
                </c:pt>
                <c:pt idx="7">
                  <c:v>0.79726083351809895</c:v>
                </c:pt>
              </c:numCache>
            </c:numRef>
          </c:val>
          <c:smooth val="0"/>
          <c:extLst>
            <c:ext xmlns:c16="http://schemas.microsoft.com/office/drawing/2014/chart" uri="{C3380CC4-5D6E-409C-BE32-E72D297353CC}">
              <c16:uniqueId val="{00000002-9C4E-441D-9F74-F4F084534423}"/>
            </c:ext>
          </c:extLst>
        </c:ser>
        <c:ser>
          <c:idx val="8"/>
          <c:order val="3"/>
          <c:tx>
            <c:v>'Partial' Rd rad.</c:v>
          </c:tx>
          <c:spPr>
            <a:ln w="25400" cap="rnd">
              <a:solidFill>
                <a:schemeClr val="accent4"/>
              </a:solidFill>
              <a:round/>
            </a:ln>
            <a:effectLst/>
          </c:spPr>
          <c:marker>
            <c:symbol val="diamond"/>
            <c:size val="5"/>
            <c:spPr>
              <a:solidFill>
                <a:schemeClr val="accent4"/>
              </a:solidFill>
              <a:ln w="9525">
                <a:solidFill>
                  <a:schemeClr val="accent4"/>
                </a:solidFill>
              </a:ln>
              <a:effectLst/>
            </c:spPr>
          </c:marker>
          <c:cat>
            <c:numRef>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f>'Spread &amp; discr.'!$AK$17:$AK$24</c:f>
              <c:numCache>
                <c:formatCode>0.000</c:formatCode>
                <c:ptCount val="8"/>
                <c:pt idx="0">
                  <c:v>2.5360438127731162</c:v>
                </c:pt>
                <c:pt idx="1">
                  <c:v>1.7292928344112195</c:v>
                </c:pt>
                <c:pt idx="2">
                  <c:v>1.0282674348377088</c:v>
                </c:pt>
                <c:pt idx="3">
                  <c:v>0.82440370708211086</c:v>
                </c:pt>
                <c:pt idx="4">
                  <c:v>0.742713409019639</c:v>
                </c:pt>
                <c:pt idx="5">
                  <c:v>0.73198993516726307</c:v>
                </c:pt>
                <c:pt idx="6">
                  <c:v>0.72993429235960694</c:v>
                </c:pt>
                <c:pt idx="7">
                  <c:v>0.7291420210209929</c:v>
                </c:pt>
              </c:numCache>
            </c:numRef>
          </c:val>
          <c:smooth val="0"/>
          <c:extLst>
            <c:ext xmlns:c16="http://schemas.microsoft.com/office/drawing/2014/chart" uri="{C3380CC4-5D6E-409C-BE32-E72D297353CC}">
              <c16:uniqueId val="{00000003-9C4E-441D-9F74-F4F084534423}"/>
            </c:ext>
          </c:extLst>
        </c:ser>
        <c:ser>
          <c:idx val="9"/>
          <c:order val="4"/>
          <c:tx>
            <c:v>EOT (M=200)</c:v>
          </c:tx>
          <c:spPr>
            <a:ln w="25400" cap="rnd">
              <a:solidFill>
                <a:schemeClr val="accent6"/>
              </a:solidFill>
              <a:round/>
            </a:ln>
            <a:effectLst/>
          </c:spPr>
          <c:marker>
            <c:symbol val="x"/>
            <c:size val="5"/>
            <c:spPr>
              <a:noFill/>
              <a:ln w="9525">
                <a:solidFill>
                  <a:schemeClr val="accent6"/>
                </a:solidFill>
              </a:ln>
              <a:effectLst/>
            </c:spPr>
          </c:marker>
          <c:cat>
            <c:numRef>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f>'Spread &amp; discr.'!$AD$17:$AD$24</c:f>
              <c:numCache>
                <c:formatCode>General</c:formatCode>
                <c:ptCount val="8"/>
                <c:pt idx="0">
                  <c:v>4.3794751262603597</c:v>
                </c:pt>
                <c:pt idx="1">
                  <c:v>2.12071438552104</c:v>
                </c:pt>
                <c:pt idx="2">
                  <c:v>0.79207531526813002</c:v>
                </c:pt>
                <c:pt idx="3">
                  <c:v>0.36490409218522002</c:v>
                </c:pt>
                <c:pt idx="4">
                  <c:v>0.16680330745790101</c:v>
                </c:pt>
                <c:pt idx="5">
                  <c:v>0.117680867712464</c:v>
                </c:pt>
                <c:pt idx="6">
                  <c:v>9.4472930700018803E-2</c:v>
                </c:pt>
                <c:pt idx="7">
                  <c:v>7.9391872602307803E-2</c:v>
                </c:pt>
              </c:numCache>
            </c:numRef>
          </c:val>
          <c:smooth val="0"/>
          <c:extLst>
            <c:ext xmlns:c16="http://schemas.microsoft.com/office/drawing/2014/chart" uri="{C3380CC4-5D6E-409C-BE32-E72D297353CC}">
              <c16:uniqueId val="{00000004-9C4E-441D-9F74-F4F084534423}"/>
            </c:ext>
          </c:extLst>
        </c:ser>
        <c:ser>
          <c:idx val="11"/>
          <c:order val="5"/>
          <c:tx>
            <c:v>'Full' Sob. wind.</c:v>
          </c:tx>
          <c:spPr>
            <a:ln w="22225" cap="rnd">
              <a:solidFill>
                <a:srgbClr val="7030A0"/>
              </a:solidFill>
              <a:round/>
            </a:ln>
            <a:effectLst/>
          </c:spPr>
          <c:marker>
            <c:symbol val="none"/>
          </c:marker>
          <c:val>
            <c:numRef>
              <c:f>'Spread &amp; discr.'!$AL$17:$AL$24</c:f>
              <c:numCache>
                <c:formatCode>0.000</c:formatCode>
                <c:ptCount val="8"/>
                <c:pt idx="0">
                  <c:v>0.26977215192148102</c:v>
                </c:pt>
                <c:pt idx="1">
                  <c:v>0.35477662921054998</c:v>
                </c:pt>
                <c:pt idx="2">
                  <c:v>0.31843743270534702</c:v>
                </c:pt>
                <c:pt idx="3">
                  <c:v>0.27263910151917098</c:v>
                </c:pt>
                <c:pt idx="4">
                  <c:v>0.19505015778607199</c:v>
                </c:pt>
                <c:pt idx="5">
                  <c:v>0.15592394817866201</c:v>
                </c:pt>
                <c:pt idx="6">
                  <c:v>0.12478289740857799</c:v>
                </c:pt>
                <c:pt idx="7">
                  <c:v>0.10265082401337799</c:v>
                </c:pt>
              </c:numCache>
            </c:numRef>
          </c:val>
          <c:smooth val="0"/>
          <c:extLst>
            <c:ext xmlns:c16="http://schemas.microsoft.com/office/drawing/2014/chart" uri="{C3380CC4-5D6E-409C-BE32-E72D297353CC}">
              <c16:uniqueId val="{00000005-9C4E-441D-9F74-F4F084534423}"/>
            </c:ext>
          </c:extLst>
        </c:ser>
        <c:dLbls>
          <c:showLegendKey val="0"/>
          <c:showVal val="0"/>
          <c:showCatName val="0"/>
          <c:showSerName val="0"/>
          <c:showPercent val="0"/>
          <c:showBubbleSize val="0"/>
        </c:dLbls>
        <c:marker val="1"/>
        <c:smooth val="0"/>
        <c:axId val="692474176"/>
        <c:axId val="876510224"/>
      </c:lineChart>
      <c:catAx>
        <c:axId val="692474176"/>
        <c:scaling>
          <c:orientation val="minMax"/>
        </c:scaling>
        <c:delete val="0"/>
        <c:axPos val="b"/>
        <c:title>
          <c:tx>
            <c:rich>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GB" sz="1600"/>
                  <a:t>number</a:t>
                </a:r>
                <a:r>
                  <a:rPr lang="en-GB" sz="1600" baseline="0"/>
                  <a:t> of input parameters</a:t>
                </a:r>
              </a:p>
            </c:rich>
          </c:tx>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876510224"/>
        <c:crosses val="autoZero"/>
        <c:auto val="1"/>
        <c:lblAlgn val="ctr"/>
        <c:lblOffset val="100"/>
        <c:noMultiLvlLbl val="0"/>
      </c:catAx>
      <c:valAx>
        <c:axId val="876510224"/>
        <c:scaling>
          <c:orientation val="minMax"/>
          <c:max val="4.5"/>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GB" sz="1600" b="0" i="0" kern="1200" baseline="0">
                    <a:solidFill>
                      <a:srgbClr val="595959"/>
                    </a:solidFill>
                    <a:effectLst/>
                  </a:rPr>
                  <a:t>Scaled W</a:t>
                </a:r>
                <a:r>
                  <a:rPr lang="en-GB" sz="1600" b="0" i="0" kern="1200" spc="-700" baseline="-25000">
                    <a:solidFill>
                      <a:srgbClr val="595959"/>
                    </a:solidFill>
                    <a:effectLst/>
                  </a:rPr>
                  <a:t>2</a:t>
                </a:r>
                <a:r>
                  <a:rPr lang="en-GB" sz="1600" b="0" i="0" kern="1200" baseline="30000">
                    <a:solidFill>
                      <a:srgbClr val="595959"/>
                    </a:solidFill>
                    <a:effectLst/>
                  </a:rPr>
                  <a:t>2</a:t>
                </a:r>
                <a:r>
                  <a:rPr lang="en-GB" sz="1600" b="0" i="0" kern="1200" baseline="0">
                    <a:solidFill>
                      <a:srgbClr val="595959"/>
                    </a:solidFill>
                    <a:effectLst/>
                  </a:rPr>
                  <a:t> </a:t>
                </a:r>
                <a:endParaRPr lang="en-NL" sz="1600">
                  <a:effectLst/>
                </a:endParaRPr>
              </a:p>
            </c:rich>
          </c:tx>
          <c:overlay val="0"/>
          <c:spPr>
            <a:noFill/>
            <a:ln>
              <a:noFill/>
            </a:ln>
            <a:effectLst/>
          </c:spPr>
          <c:txPr>
            <a:bodyPr rot="-54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6924741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v>'Full' Sob. rad.</c:v>
          </c:tx>
          <c:spPr>
            <a:ln w="25400" cap="sq">
              <a:solidFill>
                <a:schemeClr val="accent1"/>
              </a:solidFill>
              <a:prstDash val="solid"/>
              <a:round/>
            </a:ln>
            <a:effectLst/>
          </c:spPr>
          <c:marker>
            <c:symbol val="circle"/>
            <c:size val="5"/>
            <c:spPr>
              <a:solidFill>
                <a:schemeClr val="accent1"/>
              </a:solidFill>
              <a:ln w="9525">
                <a:solidFill>
                  <a:schemeClr val="accent1"/>
                </a:solidFill>
              </a:ln>
              <a:effectLst/>
            </c:spPr>
          </c:marker>
          <c:cat>
            <c:numRef>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f>'Spread &amp; discr.'!$R$17:$R$24</c:f>
              <c:numCache>
                <c:formatCode>General</c:formatCode>
                <c:ptCount val="8"/>
                <c:pt idx="0">
                  <c:v>0.17035922774443099</c:v>
                </c:pt>
                <c:pt idx="1">
                  <c:v>0.17397410768496599</c:v>
                </c:pt>
                <c:pt idx="2">
                  <c:v>0.17575282151681601</c:v>
                </c:pt>
                <c:pt idx="3">
                  <c:v>0.17409204627237701</c:v>
                </c:pt>
                <c:pt idx="4">
                  <c:v>0.174402876695679</c:v>
                </c:pt>
                <c:pt idx="5">
                  <c:v>0.174266749097228</c:v>
                </c:pt>
                <c:pt idx="6">
                  <c:v>0.174345098282887</c:v>
                </c:pt>
                <c:pt idx="7">
                  <c:v>0.17443431323755501</c:v>
                </c:pt>
              </c:numCache>
            </c:numRef>
          </c:val>
          <c:smooth val="0"/>
          <c:extLst>
            <c:ext xmlns:c16="http://schemas.microsoft.com/office/drawing/2014/chart" uri="{C3380CC4-5D6E-409C-BE32-E72D297353CC}">
              <c16:uniqueId val="{00000006-2D23-4956-8CC1-949EDF506EF7}"/>
            </c:ext>
          </c:extLst>
        </c:ser>
        <c:ser>
          <c:idx val="1"/>
          <c:order val="1"/>
          <c:tx>
            <c:v>'Partial' Sob. rad.</c:v>
          </c:tx>
          <c:spPr>
            <a:ln w="25400" cap="sq">
              <a:solidFill>
                <a:schemeClr val="accent2"/>
              </a:solidFill>
              <a:prstDash val="solid"/>
              <a:round/>
            </a:ln>
            <a:effectLst/>
          </c:spPr>
          <c:marker>
            <c:symbol val="triangle"/>
            <c:size val="5"/>
            <c:spPr>
              <a:solidFill>
                <a:schemeClr val="accent2"/>
              </a:solidFill>
              <a:ln w="9525">
                <a:solidFill>
                  <a:schemeClr val="accent2"/>
                </a:solidFill>
              </a:ln>
              <a:effectLst/>
            </c:spPr>
          </c:marker>
          <c:cat>
            <c:numRef>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f>'Spread &amp; discr.'!$S$17:$S$24</c:f>
              <c:numCache>
                <c:formatCode>General</c:formatCode>
                <c:ptCount val="8"/>
                <c:pt idx="0">
                  <c:v>0.28220062240007598</c:v>
                </c:pt>
                <c:pt idx="1">
                  <c:v>0.28851110189102103</c:v>
                </c:pt>
                <c:pt idx="2">
                  <c:v>0.29052803738380201</c:v>
                </c:pt>
                <c:pt idx="3">
                  <c:v>0.29119511114367502</c:v>
                </c:pt>
                <c:pt idx="4">
                  <c:v>0.29165337654187301</c:v>
                </c:pt>
                <c:pt idx="5">
                  <c:v>0.29186144484488002</c:v>
                </c:pt>
                <c:pt idx="6">
                  <c:v>0.29197940096743202</c:v>
                </c:pt>
                <c:pt idx="7">
                  <c:v>0.292055116612982</c:v>
                </c:pt>
              </c:numCache>
            </c:numRef>
          </c:val>
          <c:smooth val="0"/>
          <c:extLst>
            <c:ext xmlns:c16="http://schemas.microsoft.com/office/drawing/2014/chart" uri="{C3380CC4-5D6E-409C-BE32-E72D297353CC}">
              <c16:uniqueId val="{00000007-2D23-4956-8CC1-949EDF506EF7}"/>
            </c:ext>
          </c:extLst>
        </c:ser>
        <c:ser>
          <c:idx val="2"/>
          <c:order val="2"/>
          <c:tx>
            <c:v>'Full' Rd rad.</c:v>
          </c:tx>
          <c:spPr>
            <a:ln w="25400" cap="sq">
              <a:solidFill>
                <a:schemeClr val="accent3"/>
              </a:solidFill>
              <a:prstDash val="solid"/>
              <a:round/>
            </a:ln>
            <a:effectLst/>
          </c:spPr>
          <c:marker>
            <c:symbol val="square"/>
            <c:size val="5"/>
            <c:spPr>
              <a:solidFill>
                <a:schemeClr val="accent3"/>
              </a:solidFill>
              <a:ln w="9525">
                <a:solidFill>
                  <a:schemeClr val="accent3"/>
                </a:solidFill>
              </a:ln>
              <a:effectLst/>
            </c:spPr>
          </c:marker>
          <c:cat>
            <c:numRef>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f>'Spread &amp; discr.'!$T$17:$T$24</c:f>
              <c:numCache>
                <c:formatCode>General</c:formatCode>
                <c:ptCount val="8"/>
                <c:pt idx="0">
                  <c:v>0.16953361679247</c:v>
                </c:pt>
                <c:pt idx="1">
                  <c:v>0.17426943587355301</c:v>
                </c:pt>
                <c:pt idx="2">
                  <c:v>0.17166112131587299</c:v>
                </c:pt>
                <c:pt idx="3">
                  <c:v>0.171154557693387</c:v>
                </c:pt>
                <c:pt idx="4">
                  <c:v>0.170622841472932</c:v>
                </c:pt>
                <c:pt idx="5">
                  <c:v>0.17009475282269801</c:v>
                </c:pt>
                <c:pt idx="6">
                  <c:v>0.16978974471536901</c:v>
                </c:pt>
                <c:pt idx="7">
                  <c:v>0.169895558655562</c:v>
                </c:pt>
              </c:numCache>
            </c:numRef>
          </c:val>
          <c:smooth val="0"/>
          <c:extLst>
            <c:ext xmlns:c16="http://schemas.microsoft.com/office/drawing/2014/chart" uri="{C3380CC4-5D6E-409C-BE32-E72D297353CC}">
              <c16:uniqueId val="{00000008-2D23-4956-8CC1-949EDF506EF7}"/>
            </c:ext>
          </c:extLst>
        </c:ser>
        <c:ser>
          <c:idx val="3"/>
          <c:order val="3"/>
          <c:tx>
            <c:v>'Partial' Rd rad.</c:v>
          </c:tx>
          <c:spPr>
            <a:ln w="25400" cap="sq">
              <a:solidFill>
                <a:schemeClr val="accent4"/>
              </a:solidFill>
              <a:prstDash val="solid"/>
              <a:round/>
            </a:ln>
            <a:effectLst/>
          </c:spPr>
          <c:marker>
            <c:symbol val="diamond"/>
            <c:size val="5"/>
            <c:spPr>
              <a:solidFill>
                <a:schemeClr val="accent4"/>
              </a:solidFill>
              <a:ln w="9525">
                <a:solidFill>
                  <a:schemeClr val="accent4"/>
                </a:solidFill>
              </a:ln>
              <a:effectLst/>
            </c:spPr>
          </c:marker>
          <c:cat>
            <c:numRef>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f>'Spread &amp; discr.'!$U$17:$U$24</c:f>
              <c:numCache>
                <c:formatCode>General</c:formatCode>
                <c:ptCount val="8"/>
                <c:pt idx="0">
                  <c:v>0.28965475958884801</c:v>
                </c:pt>
                <c:pt idx="1">
                  <c:v>0.29532709876244101</c:v>
                </c:pt>
                <c:pt idx="2">
                  <c:v>0.28791153903044298</c:v>
                </c:pt>
                <c:pt idx="3">
                  <c:v>0.28623696173101199</c:v>
                </c:pt>
                <c:pt idx="4">
                  <c:v>0.28558524301620902</c:v>
                </c:pt>
                <c:pt idx="5">
                  <c:v>0.28612215570063398</c:v>
                </c:pt>
                <c:pt idx="6">
                  <c:v>0.284743275764403</c:v>
                </c:pt>
                <c:pt idx="7">
                  <c:v>0.28376962818034701</c:v>
                </c:pt>
              </c:numCache>
            </c:numRef>
          </c:val>
          <c:smooth val="0"/>
          <c:extLst>
            <c:ext xmlns:c16="http://schemas.microsoft.com/office/drawing/2014/chart" uri="{C3380CC4-5D6E-409C-BE32-E72D297353CC}">
              <c16:uniqueId val="{00000009-2D23-4956-8CC1-949EDF506EF7}"/>
            </c:ext>
          </c:extLst>
        </c:ser>
        <c:ser>
          <c:idx val="4"/>
          <c:order val="8"/>
          <c:tx>
            <c:v>EOT (M=200)</c:v>
          </c:tx>
          <c:spPr>
            <a:ln w="25400" cap="sq">
              <a:solidFill>
                <a:schemeClr val="accent6"/>
              </a:solidFill>
              <a:prstDash val="solid"/>
              <a:round/>
            </a:ln>
            <a:effectLst/>
          </c:spPr>
          <c:marker>
            <c:symbol val="x"/>
            <c:size val="5"/>
            <c:spPr>
              <a:noFill/>
              <a:ln w="9525">
                <a:solidFill>
                  <a:schemeClr val="accent6"/>
                </a:solidFill>
              </a:ln>
              <a:effectLst/>
            </c:spPr>
          </c:marker>
          <c:cat>
            <c:numRef>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f>'Spread &amp; discr.'!$N$17:$N$24</c:f>
              <c:numCache>
                <c:formatCode>General</c:formatCode>
                <c:ptCount val="8"/>
                <c:pt idx="0">
                  <c:v>0.34068105198749998</c:v>
                </c:pt>
                <c:pt idx="1">
                  <c:v>0.32739661530612102</c:v>
                </c:pt>
                <c:pt idx="2">
                  <c:v>0.31414744916906001</c:v>
                </c:pt>
                <c:pt idx="3">
                  <c:v>0.30977367107225701</c:v>
                </c:pt>
                <c:pt idx="4">
                  <c:v>0.30349732808601299</c:v>
                </c:pt>
                <c:pt idx="5">
                  <c:v>0.30055347189072801</c:v>
                </c:pt>
                <c:pt idx="6">
                  <c:v>0.30021936345494599</c:v>
                </c:pt>
                <c:pt idx="7">
                  <c:v>0.29692286416225799</c:v>
                </c:pt>
              </c:numCache>
            </c:numRef>
          </c:val>
          <c:smooth val="0"/>
          <c:extLst>
            <c:ext xmlns:c16="http://schemas.microsoft.com/office/drawing/2014/chart" uri="{C3380CC4-5D6E-409C-BE32-E72D297353CC}">
              <c16:uniqueId val="{0000000A-2D23-4956-8CC1-949EDF506EF7}"/>
            </c:ext>
          </c:extLst>
        </c:ser>
        <c:ser>
          <c:idx val="10"/>
          <c:order val="10"/>
          <c:tx>
            <c:v>'Full' Sob. wind.</c:v>
          </c:tx>
          <c:spPr>
            <a:ln w="22225" cap="rnd">
              <a:solidFill>
                <a:srgbClr val="7030A0"/>
              </a:solidFill>
              <a:prstDash val="solid"/>
              <a:round/>
            </a:ln>
            <a:effectLst/>
          </c:spPr>
          <c:marker>
            <c:symbol val="none"/>
          </c:marker>
          <c:val>
            <c:numRef>
              <c:f>'Spread &amp; discr.'!$V$17:$V$24</c:f>
              <c:numCache>
                <c:formatCode>General</c:formatCode>
                <c:ptCount val="8"/>
                <c:pt idx="0">
                  <c:v>0.162004219966326</c:v>
                </c:pt>
                <c:pt idx="1">
                  <c:v>0.16857414171684201</c:v>
                </c:pt>
                <c:pt idx="2">
                  <c:v>0.16918487529818399</c:v>
                </c:pt>
                <c:pt idx="3">
                  <c:v>0.16955870984589999</c:v>
                </c:pt>
                <c:pt idx="4">
                  <c:v>0.170797239942412</c:v>
                </c:pt>
                <c:pt idx="5">
                  <c:v>0.169020997520924</c:v>
                </c:pt>
                <c:pt idx="6">
                  <c:v>0.16959550399697901</c:v>
                </c:pt>
                <c:pt idx="7">
                  <c:v>0.17010722095272801</c:v>
                </c:pt>
              </c:numCache>
            </c:numRef>
          </c:val>
          <c:smooth val="0"/>
          <c:extLst>
            <c:ext xmlns:c16="http://schemas.microsoft.com/office/drawing/2014/chart" uri="{C3380CC4-5D6E-409C-BE32-E72D297353CC}">
              <c16:uniqueId val="{0000000B-2D23-4956-8CC1-949EDF506EF7}"/>
            </c:ext>
          </c:extLst>
        </c:ser>
        <c:dLbls>
          <c:showLegendKey val="0"/>
          <c:showVal val="0"/>
          <c:showCatName val="0"/>
          <c:showSerName val="0"/>
          <c:showPercent val="0"/>
          <c:showBubbleSize val="0"/>
        </c:dLbls>
        <c:marker val="1"/>
        <c:smooth val="0"/>
        <c:axId val="692474176"/>
        <c:axId val="876510224"/>
        <c:extLst>
          <c:ext xmlns:c15="http://schemas.microsoft.com/office/drawing/2012/chart" uri="{02D57815-91ED-43cb-92C2-25804820EDAC}">
            <c15:filteredLineSeries>
              <c15:ser>
                <c:idx val="5"/>
                <c:order val="4"/>
                <c:tx>
                  <c:v>'Full' Sob. rad.</c:v>
                </c:tx>
                <c:spPr>
                  <a:ln w="25400" cap="rnd">
                    <a:solidFill>
                      <a:schemeClr val="accent1"/>
                    </a:solidFill>
                    <a:round/>
                  </a:ln>
                  <a:effectLst/>
                </c:spPr>
                <c:marker>
                  <c:symbol val="circle"/>
                  <c:size val="5"/>
                  <c:spPr>
                    <a:solidFill>
                      <a:schemeClr val="accent1"/>
                    </a:solidFill>
                    <a:ln w="9525">
                      <a:solidFill>
                        <a:schemeClr val="accent1"/>
                      </a:solidFill>
                    </a:ln>
                    <a:effectLst/>
                  </c:spPr>
                </c:marker>
                <c:cat>
                  <c:numRef>
                    <c:extLst>
                      <c:ext uri="{02D57815-91ED-43cb-92C2-25804820EDAC}">
                        <c15:formulaRef>
                          <c15:sqref>'Spread &amp; discr.'!$Y$17:$Y$24</c15:sqref>
                        </c15:formulaRef>
                      </c:ext>
                    </c:extLst>
                    <c:numCache>
                      <c:formatCode>General</c:formatCode>
                      <c:ptCount val="8"/>
                      <c:pt idx="0">
                        <c:v>10</c:v>
                      </c:pt>
                      <c:pt idx="1">
                        <c:v>20</c:v>
                      </c:pt>
                      <c:pt idx="2">
                        <c:v>35</c:v>
                      </c:pt>
                      <c:pt idx="3">
                        <c:v>50</c:v>
                      </c:pt>
                      <c:pt idx="4">
                        <c:v>75</c:v>
                      </c:pt>
                      <c:pt idx="5">
                        <c:v>100</c:v>
                      </c:pt>
                      <c:pt idx="6">
                        <c:v>125</c:v>
                      </c:pt>
                      <c:pt idx="7">
                        <c:v>150</c:v>
                      </c:pt>
                    </c:numCache>
                  </c:numRef>
                </c:cat>
                <c:val>
                  <c:numRef>
                    <c:extLst>
                      <c:ext uri="{02D57815-91ED-43cb-92C2-25804820EDAC}">
                        <c15:formulaRef>
                          <c15:sqref>'Spread &amp; discr.'!$AH$17:$AH$24</c15:sqref>
                        </c15:formulaRef>
                      </c:ext>
                    </c:extLst>
                    <c:numCache>
                      <c:formatCode>0.000</c:formatCode>
                      <c:ptCount val="8"/>
                      <c:pt idx="0">
                        <c:v>0.349822986324892</c:v>
                      </c:pt>
                      <c:pt idx="1">
                        <c:v>0.63684391774549398</c:v>
                      </c:pt>
                      <c:pt idx="2">
                        <c:v>0.76073037749379002</c:v>
                      </c:pt>
                      <c:pt idx="3">
                        <c:v>0.79177460788344001</c:v>
                      </c:pt>
                      <c:pt idx="4">
                        <c:v>0.79126887640624</c:v>
                      </c:pt>
                      <c:pt idx="5">
                        <c:v>0.79486024240589404</c:v>
                      </c:pt>
                      <c:pt idx="6">
                        <c:v>0.79174894872286194</c:v>
                      </c:pt>
                      <c:pt idx="7">
                        <c:v>0.78608624659767301</c:v>
                      </c:pt>
                    </c:numCache>
                  </c:numRef>
                </c:val>
                <c:smooth val="0"/>
                <c:extLst>
                  <c:ext xmlns:c16="http://schemas.microsoft.com/office/drawing/2014/chart" uri="{C3380CC4-5D6E-409C-BE32-E72D297353CC}">
                    <c16:uniqueId val="{00000000-2D23-4956-8CC1-949EDF506EF7}"/>
                  </c:ext>
                </c:extLst>
              </c15:ser>
            </c15:filteredLineSeries>
            <c15:filteredLineSeries>
              <c15:ser>
                <c:idx val="6"/>
                <c:order val="5"/>
                <c:tx>
                  <c:v>'Partial' Sob. rad.</c:v>
                </c:tx>
                <c:spPr>
                  <a:ln w="25400" cap="rnd">
                    <a:solidFill>
                      <a:schemeClr val="accent2"/>
                    </a:solidFill>
                    <a:round/>
                  </a:ln>
                  <a:effectLst/>
                </c:spPr>
                <c:marker>
                  <c:symbol val="triangle"/>
                  <c:size val="5"/>
                  <c:spPr>
                    <a:solidFill>
                      <a:schemeClr val="accent2"/>
                    </a:solidFill>
                    <a:ln w="9525">
                      <a:solidFill>
                        <a:schemeClr val="accent2"/>
                      </a:solidFill>
                    </a:ln>
                    <a:effectLst/>
                  </c:spPr>
                </c:marker>
                <c:cat>
                  <c:numRef>
                    <c:extLst xmlns:c15="http://schemas.microsoft.com/office/drawing/2012/chart">
                      <c:ext xmlns:c15="http://schemas.microsoft.com/office/drawing/2012/chart" uri="{02D57815-91ED-43cb-92C2-25804820EDAC}">
                        <c15:formulaRef>
                          <c15:sqref>'Spread &amp; discr.'!$Y$17:$Y$24</c15:sqref>
                        </c15:formulaRef>
                      </c:ext>
                    </c:extLst>
                    <c:numCache>
                      <c:formatCode>General</c:formatCode>
                      <c:ptCount val="8"/>
                      <c:pt idx="0">
                        <c:v>10</c:v>
                      </c:pt>
                      <c:pt idx="1">
                        <c:v>20</c:v>
                      </c:pt>
                      <c:pt idx="2">
                        <c:v>35</c:v>
                      </c:pt>
                      <c:pt idx="3">
                        <c:v>50</c:v>
                      </c:pt>
                      <c:pt idx="4">
                        <c:v>75</c:v>
                      </c:pt>
                      <c:pt idx="5">
                        <c:v>100</c:v>
                      </c:pt>
                      <c:pt idx="6">
                        <c:v>125</c:v>
                      </c:pt>
                      <c:pt idx="7">
                        <c:v>150</c:v>
                      </c:pt>
                    </c:numCache>
                  </c:numRef>
                </c:cat>
                <c:val>
                  <c:numRef>
                    <c:extLst xmlns:c15="http://schemas.microsoft.com/office/drawing/2012/chart">
                      <c:ext xmlns:c15="http://schemas.microsoft.com/office/drawing/2012/chart" uri="{02D57815-91ED-43cb-92C2-25804820EDAC}">
                        <c15:formulaRef>
                          <c15:sqref>'Spread &amp; discr.'!$AI$17:$AI$24</c15:sqref>
                        </c15:formulaRef>
                      </c:ext>
                    </c:extLst>
                    <c:numCache>
                      <c:formatCode>0.000</c:formatCode>
                      <c:ptCount val="8"/>
                      <c:pt idx="0">
                        <c:v>2.2250164684731351</c:v>
                      </c:pt>
                      <c:pt idx="1">
                        <c:v>1.5441146252524627</c:v>
                      </c:pt>
                      <c:pt idx="2">
                        <c:v>1.0228308670587078</c:v>
                      </c:pt>
                      <c:pt idx="3">
                        <c:v>0.82232455224535239</c:v>
                      </c:pt>
                      <c:pt idx="4">
                        <c:v>0.74441324044108104</c:v>
                      </c:pt>
                      <c:pt idx="5">
                        <c:v>0.73235536253528255</c:v>
                      </c:pt>
                      <c:pt idx="6">
                        <c:v>0.73000130068468094</c:v>
                      </c:pt>
                      <c:pt idx="7">
                        <c:v>0.72915216343282074</c:v>
                      </c:pt>
                    </c:numCache>
                  </c:numRef>
                </c:val>
                <c:smooth val="0"/>
                <c:extLst xmlns:c15="http://schemas.microsoft.com/office/drawing/2012/chart">
                  <c:ext xmlns:c16="http://schemas.microsoft.com/office/drawing/2014/chart" uri="{C3380CC4-5D6E-409C-BE32-E72D297353CC}">
                    <c16:uniqueId val="{00000001-2D23-4956-8CC1-949EDF506EF7}"/>
                  </c:ext>
                </c:extLst>
              </c15:ser>
            </c15:filteredLineSeries>
            <c15:filteredLineSeries>
              <c15:ser>
                <c:idx val="7"/>
                <c:order val="6"/>
                <c:tx>
                  <c:v>'Full' Rd rad.</c:v>
                </c:tx>
                <c:spPr>
                  <a:ln w="25400" cap="rnd">
                    <a:solidFill>
                      <a:schemeClr val="accent3"/>
                    </a:solidFill>
                    <a:round/>
                  </a:ln>
                  <a:effectLst/>
                </c:spPr>
                <c:marker>
                  <c:symbol val="square"/>
                  <c:size val="5"/>
                  <c:spPr>
                    <a:solidFill>
                      <a:schemeClr val="accent3"/>
                    </a:solidFill>
                    <a:ln w="9525">
                      <a:solidFill>
                        <a:schemeClr val="accent3"/>
                      </a:solidFill>
                    </a:ln>
                    <a:effectLst/>
                  </c:spPr>
                </c:marker>
                <c:cat>
                  <c:numRef>
                    <c:extLst xmlns:c15="http://schemas.microsoft.com/office/drawing/2012/chart">
                      <c:ext xmlns:c15="http://schemas.microsoft.com/office/drawing/2012/chart" uri="{02D57815-91ED-43cb-92C2-25804820EDAC}">
                        <c15:formulaRef>
                          <c15:sqref>'Spread &amp; discr.'!$Y$17:$Y$24</c15:sqref>
                        </c15:formulaRef>
                      </c:ext>
                    </c:extLst>
                    <c:numCache>
                      <c:formatCode>General</c:formatCode>
                      <c:ptCount val="8"/>
                      <c:pt idx="0">
                        <c:v>10</c:v>
                      </c:pt>
                      <c:pt idx="1">
                        <c:v>20</c:v>
                      </c:pt>
                      <c:pt idx="2">
                        <c:v>35</c:v>
                      </c:pt>
                      <c:pt idx="3">
                        <c:v>50</c:v>
                      </c:pt>
                      <c:pt idx="4">
                        <c:v>75</c:v>
                      </c:pt>
                      <c:pt idx="5">
                        <c:v>100</c:v>
                      </c:pt>
                      <c:pt idx="6">
                        <c:v>125</c:v>
                      </c:pt>
                      <c:pt idx="7">
                        <c:v>150</c:v>
                      </c:pt>
                    </c:numCache>
                  </c:numRef>
                </c:cat>
                <c:val>
                  <c:numRef>
                    <c:extLst xmlns:c15="http://schemas.microsoft.com/office/drawing/2012/chart">
                      <c:ext xmlns:c15="http://schemas.microsoft.com/office/drawing/2012/chart" uri="{02D57815-91ED-43cb-92C2-25804820EDAC}">
                        <c15:formulaRef>
                          <c15:sqref>'Spread &amp; discr.'!$AJ$17:$AJ$24</c15:sqref>
                        </c15:formulaRef>
                      </c:ext>
                    </c:extLst>
                    <c:numCache>
                      <c:formatCode>0.000</c:formatCode>
                      <c:ptCount val="8"/>
                      <c:pt idx="0">
                        <c:v>0.38331151216846099</c:v>
                      </c:pt>
                      <c:pt idx="1">
                        <c:v>0.63888173255040703</c:v>
                      </c:pt>
                      <c:pt idx="2">
                        <c:v>0.76381196002498597</c:v>
                      </c:pt>
                      <c:pt idx="3">
                        <c:v>0.792933116738887</c:v>
                      </c:pt>
                      <c:pt idx="4">
                        <c:v>0.79870169590531404</c:v>
                      </c:pt>
                      <c:pt idx="5">
                        <c:v>0.79821879899531001</c:v>
                      </c:pt>
                      <c:pt idx="6">
                        <c:v>0.79764818395710801</c:v>
                      </c:pt>
                      <c:pt idx="7">
                        <c:v>0.79726083351809895</c:v>
                      </c:pt>
                    </c:numCache>
                  </c:numRef>
                </c:val>
                <c:smooth val="0"/>
                <c:extLst xmlns:c15="http://schemas.microsoft.com/office/drawing/2012/chart">
                  <c:ext xmlns:c16="http://schemas.microsoft.com/office/drawing/2014/chart" uri="{C3380CC4-5D6E-409C-BE32-E72D297353CC}">
                    <c16:uniqueId val="{00000002-2D23-4956-8CC1-949EDF506EF7}"/>
                  </c:ext>
                </c:extLst>
              </c15:ser>
            </c15:filteredLineSeries>
            <c15:filteredLineSeries>
              <c15:ser>
                <c:idx val="8"/>
                <c:order val="7"/>
                <c:tx>
                  <c:v>'Partial' Rd rad.</c:v>
                </c:tx>
                <c:spPr>
                  <a:ln w="25400" cap="rnd">
                    <a:solidFill>
                      <a:schemeClr val="accent4"/>
                    </a:solidFill>
                    <a:round/>
                  </a:ln>
                  <a:effectLst/>
                </c:spPr>
                <c:marker>
                  <c:symbol val="diamond"/>
                  <c:size val="5"/>
                  <c:spPr>
                    <a:solidFill>
                      <a:schemeClr val="accent4"/>
                    </a:solidFill>
                    <a:ln w="9525">
                      <a:solidFill>
                        <a:schemeClr val="accent4"/>
                      </a:solidFill>
                    </a:ln>
                    <a:effectLst/>
                  </c:spPr>
                </c:marker>
                <c:cat>
                  <c:numRef>
                    <c:extLst xmlns:c15="http://schemas.microsoft.com/office/drawing/2012/chart">
                      <c:ext xmlns:c15="http://schemas.microsoft.com/office/drawing/2012/chart" uri="{02D57815-91ED-43cb-92C2-25804820EDAC}">
                        <c15:formulaRef>
                          <c15:sqref>'Spread &amp; discr.'!$Y$17:$Y$24</c15:sqref>
                        </c15:formulaRef>
                      </c:ext>
                    </c:extLst>
                    <c:numCache>
                      <c:formatCode>General</c:formatCode>
                      <c:ptCount val="8"/>
                      <c:pt idx="0">
                        <c:v>10</c:v>
                      </c:pt>
                      <c:pt idx="1">
                        <c:v>20</c:v>
                      </c:pt>
                      <c:pt idx="2">
                        <c:v>35</c:v>
                      </c:pt>
                      <c:pt idx="3">
                        <c:v>50</c:v>
                      </c:pt>
                      <c:pt idx="4">
                        <c:v>75</c:v>
                      </c:pt>
                      <c:pt idx="5">
                        <c:v>100</c:v>
                      </c:pt>
                      <c:pt idx="6">
                        <c:v>125</c:v>
                      </c:pt>
                      <c:pt idx="7">
                        <c:v>150</c:v>
                      </c:pt>
                    </c:numCache>
                  </c:numRef>
                </c:cat>
                <c:val>
                  <c:numRef>
                    <c:extLst xmlns:c15="http://schemas.microsoft.com/office/drawing/2012/chart">
                      <c:ext xmlns:c15="http://schemas.microsoft.com/office/drawing/2012/chart" uri="{02D57815-91ED-43cb-92C2-25804820EDAC}">
                        <c15:formulaRef>
                          <c15:sqref>'Spread &amp; discr.'!$AK$17:$AK$24</c15:sqref>
                        </c15:formulaRef>
                      </c:ext>
                    </c:extLst>
                    <c:numCache>
                      <c:formatCode>0.000</c:formatCode>
                      <c:ptCount val="8"/>
                      <c:pt idx="0">
                        <c:v>2.5360438127731162</c:v>
                      </c:pt>
                      <c:pt idx="1">
                        <c:v>1.7292928344112195</c:v>
                      </c:pt>
                      <c:pt idx="2">
                        <c:v>1.0282674348377088</c:v>
                      </c:pt>
                      <c:pt idx="3">
                        <c:v>0.82440370708211086</c:v>
                      </c:pt>
                      <c:pt idx="4">
                        <c:v>0.742713409019639</c:v>
                      </c:pt>
                      <c:pt idx="5">
                        <c:v>0.73198993516726307</c:v>
                      </c:pt>
                      <c:pt idx="6">
                        <c:v>0.72993429235960694</c:v>
                      </c:pt>
                      <c:pt idx="7">
                        <c:v>0.7291420210209929</c:v>
                      </c:pt>
                    </c:numCache>
                  </c:numRef>
                </c:val>
                <c:smooth val="0"/>
                <c:extLst xmlns:c15="http://schemas.microsoft.com/office/drawing/2012/chart">
                  <c:ext xmlns:c16="http://schemas.microsoft.com/office/drawing/2014/chart" uri="{C3380CC4-5D6E-409C-BE32-E72D297353CC}">
                    <c16:uniqueId val="{00000003-2D23-4956-8CC1-949EDF506EF7}"/>
                  </c:ext>
                </c:extLst>
              </c15:ser>
            </c15:filteredLineSeries>
            <c15:filteredLineSeries>
              <c15:ser>
                <c:idx val="9"/>
                <c:order val="9"/>
                <c:tx>
                  <c:v>EOT (M=200)</c:v>
                </c:tx>
                <c:spPr>
                  <a:ln w="25400" cap="rnd">
                    <a:solidFill>
                      <a:schemeClr val="accent6"/>
                    </a:solidFill>
                    <a:round/>
                  </a:ln>
                  <a:effectLst/>
                </c:spPr>
                <c:marker>
                  <c:symbol val="x"/>
                  <c:size val="5"/>
                  <c:spPr>
                    <a:noFill/>
                    <a:ln w="9525">
                      <a:solidFill>
                        <a:schemeClr val="accent6"/>
                      </a:solidFill>
                    </a:ln>
                    <a:effectLst/>
                  </c:spPr>
                </c:marker>
                <c:cat>
                  <c:numRef>
                    <c:extLst xmlns:c15="http://schemas.microsoft.com/office/drawing/2012/chart">
                      <c:ext xmlns:c15="http://schemas.microsoft.com/office/drawing/2012/chart" uri="{02D57815-91ED-43cb-92C2-25804820EDAC}">
                        <c15:formulaRef>
                          <c15:sqref>'Spread &amp; discr.'!$Y$17:$Y$24</c15:sqref>
                        </c15:formulaRef>
                      </c:ext>
                    </c:extLst>
                    <c:numCache>
                      <c:formatCode>General</c:formatCode>
                      <c:ptCount val="8"/>
                      <c:pt idx="0">
                        <c:v>10</c:v>
                      </c:pt>
                      <c:pt idx="1">
                        <c:v>20</c:v>
                      </c:pt>
                      <c:pt idx="2">
                        <c:v>35</c:v>
                      </c:pt>
                      <c:pt idx="3">
                        <c:v>50</c:v>
                      </c:pt>
                      <c:pt idx="4">
                        <c:v>75</c:v>
                      </c:pt>
                      <c:pt idx="5">
                        <c:v>100</c:v>
                      </c:pt>
                      <c:pt idx="6">
                        <c:v>125</c:v>
                      </c:pt>
                      <c:pt idx="7">
                        <c:v>150</c:v>
                      </c:pt>
                    </c:numCache>
                  </c:numRef>
                </c:cat>
                <c:val>
                  <c:numRef>
                    <c:extLst xmlns:c15="http://schemas.microsoft.com/office/drawing/2012/chart">
                      <c:ext xmlns:c15="http://schemas.microsoft.com/office/drawing/2012/chart" uri="{02D57815-91ED-43cb-92C2-25804820EDAC}">
                        <c15:formulaRef>
                          <c15:sqref>'Spread &amp; discr.'!$AD$17:$AD$24</c15:sqref>
                        </c15:formulaRef>
                      </c:ext>
                    </c:extLst>
                    <c:numCache>
                      <c:formatCode>General</c:formatCode>
                      <c:ptCount val="8"/>
                      <c:pt idx="0">
                        <c:v>4.3794751262603597</c:v>
                      </c:pt>
                      <c:pt idx="1">
                        <c:v>2.12071438552104</c:v>
                      </c:pt>
                      <c:pt idx="2">
                        <c:v>0.79207531526813002</c:v>
                      </c:pt>
                      <c:pt idx="3">
                        <c:v>0.36490409218522002</c:v>
                      </c:pt>
                      <c:pt idx="4">
                        <c:v>0.16680330745790101</c:v>
                      </c:pt>
                      <c:pt idx="5">
                        <c:v>0.117680867712464</c:v>
                      </c:pt>
                      <c:pt idx="6">
                        <c:v>9.4472930700018803E-2</c:v>
                      </c:pt>
                      <c:pt idx="7">
                        <c:v>7.9391872602307803E-2</c:v>
                      </c:pt>
                    </c:numCache>
                  </c:numRef>
                </c:val>
                <c:smooth val="0"/>
                <c:extLst xmlns:c15="http://schemas.microsoft.com/office/drawing/2012/chart">
                  <c:ext xmlns:c16="http://schemas.microsoft.com/office/drawing/2014/chart" uri="{C3380CC4-5D6E-409C-BE32-E72D297353CC}">
                    <c16:uniqueId val="{00000004-2D23-4956-8CC1-949EDF506EF7}"/>
                  </c:ext>
                </c:extLst>
              </c15:ser>
            </c15:filteredLineSeries>
            <c15:filteredLineSeries>
              <c15:ser>
                <c:idx val="11"/>
                <c:order val="11"/>
                <c:tx>
                  <c:v>'Full' Sob. wind.</c:v>
                </c:tx>
                <c:spPr>
                  <a:ln w="22225" cap="rnd">
                    <a:solidFill>
                      <a:srgbClr val="7030A0"/>
                    </a:solidFill>
                    <a:round/>
                  </a:ln>
                  <a:effectLst/>
                </c:spPr>
                <c:marker>
                  <c:symbol val="none"/>
                </c:marker>
                <c:val>
                  <c:numRef>
                    <c:extLst xmlns:c15="http://schemas.microsoft.com/office/drawing/2012/chart">
                      <c:ext xmlns:c15="http://schemas.microsoft.com/office/drawing/2012/chart" uri="{02D57815-91ED-43cb-92C2-25804820EDAC}">
                        <c15:formulaRef>
                          <c15:sqref>'Spread &amp; discr.'!$AL$17:$AL$24</c15:sqref>
                        </c15:formulaRef>
                      </c:ext>
                    </c:extLst>
                    <c:numCache>
                      <c:formatCode>0.000</c:formatCode>
                      <c:ptCount val="8"/>
                      <c:pt idx="0">
                        <c:v>0.26977215192148102</c:v>
                      </c:pt>
                      <c:pt idx="1">
                        <c:v>0.35477662921054998</c:v>
                      </c:pt>
                      <c:pt idx="2">
                        <c:v>0.31843743270534702</c:v>
                      </c:pt>
                      <c:pt idx="3">
                        <c:v>0.27263910151917098</c:v>
                      </c:pt>
                      <c:pt idx="4">
                        <c:v>0.19505015778607199</c:v>
                      </c:pt>
                      <c:pt idx="5">
                        <c:v>0.15592394817866201</c:v>
                      </c:pt>
                      <c:pt idx="6">
                        <c:v>0.12478289740857799</c:v>
                      </c:pt>
                      <c:pt idx="7">
                        <c:v>0.10265082401337799</c:v>
                      </c:pt>
                    </c:numCache>
                  </c:numRef>
                </c:val>
                <c:smooth val="0"/>
                <c:extLst xmlns:c15="http://schemas.microsoft.com/office/drawing/2012/chart">
                  <c:ext xmlns:c16="http://schemas.microsoft.com/office/drawing/2014/chart" uri="{C3380CC4-5D6E-409C-BE32-E72D297353CC}">
                    <c16:uniqueId val="{00000005-2D23-4956-8CC1-949EDF506EF7}"/>
                  </c:ext>
                </c:extLst>
              </c15:ser>
            </c15:filteredLineSeries>
          </c:ext>
        </c:extLst>
      </c:lineChart>
      <c:catAx>
        <c:axId val="692474176"/>
        <c:scaling>
          <c:orientation val="minMax"/>
        </c:scaling>
        <c:delete val="0"/>
        <c:axPos val="b"/>
        <c:title>
          <c:tx>
            <c:rich>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GB" sz="1600"/>
                  <a:t>number</a:t>
                </a:r>
                <a:r>
                  <a:rPr lang="en-GB" sz="1600" baseline="0"/>
                  <a:t> of input parameters</a:t>
                </a:r>
              </a:p>
            </c:rich>
          </c:tx>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876510224"/>
        <c:crosses val="autoZero"/>
        <c:auto val="1"/>
        <c:lblAlgn val="ctr"/>
        <c:lblOffset val="100"/>
        <c:noMultiLvlLbl val="0"/>
      </c:catAx>
      <c:valAx>
        <c:axId val="876510224"/>
        <c:scaling>
          <c:orientation val="minMax"/>
          <c:min val="0.150000000000000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GB" sz="1600" b="0" i="0" kern="1200" baseline="0">
                    <a:solidFill>
                      <a:srgbClr val="595959"/>
                    </a:solidFill>
                    <a:effectLst/>
                  </a:rPr>
                  <a:t>Scaled spread</a:t>
                </a:r>
                <a:endParaRPr lang="en-NL" sz="1600">
                  <a:effectLst/>
                </a:endParaRPr>
              </a:p>
            </c:rich>
          </c:tx>
          <c:overlay val="0"/>
          <c:spPr>
            <a:noFill/>
            <a:ln>
              <a:noFill/>
            </a:ln>
            <a:effectLst/>
          </c:spPr>
          <c:txPr>
            <a:bodyPr rot="-54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6924741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v>Sobol full (spread)</c:v>
          </c:tx>
          <c:spPr>
            <a:ln w="25400" cap="sq">
              <a:solidFill>
                <a:schemeClr val="accent1"/>
              </a:solidFill>
              <a:prstDash val="solid"/>
              <a:round/>
            </a:ln>
            <a:effectLst/>
          </c:spPr>
          <c:marker>
            <c:symbol val="circle"/>
            <c:size val="5"/>
            <c:spPr>
              <a:noFill/>
              <a:ln w="9525">
                <a:solidFill>
                  <a:schemeClr val="accent6"/>
                </a:solidFill>
              </a:ln>
              <a:effectLst/>
            </c:spPr>
          </c:marker>
          <c:cat>
            <c:numRef>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f>'Spread &amp; discr.'!$R$50:$R$57</c:f>
              <c:numCache>
                <c:formatCode>General</c:formatCode>
                <c:ptCount val="8"/>
                <c:pt idx="0">
                  <c:v>0.18063588996035701</c:v>
                </c:pt>
                <c:pt idx="1">
                  <c:v>0.18343080658237701</c:v>
                </c:pt>
                <c:pt idx="2">
                  <c:v>0.183540061905411</c:v>
                </c:pt>
                <c:pt idx="3">
                  <c:v>0.182551634203477</c:v>
                </c:pt>
                <c:pt idx="4">
                  <c:v>0.182870779249938</c:v>
                </c:pt>
                <c:pt idx="5">
                  <c:v>0.18225692645219899</c:v>
                </c:pt>
                <c:pt idx="6">
                  <c:v>0.18211130277638199</c:v>
                </c:pt>
                <c:pt idx="7">
                  <c:v>0.18203745824110101</c:v>
                </c:pt>
              </c:numCache>
            </c:numRef>
          </c:val>
          <c:smooth val="0"/>
          <c:extLst>
            <c:ext xmlns:c16="http://schemas.microsoft.com/office/drawing/2014/chart" uri="{C3380CC4-5D6E-409C-BE32-E72D297353CC}">
              <c16:uniqueId val="{00000006-2E4D-4786-94FE-29B6203B3712}"/>
            </c:ext>
          </c:extLst>
        </c:ser>
        <c:ser>
          <c:idx val="1"/>
          <c:order val="1"/>
          <c:tx>
            <c:v>Sobol partial (spread)</c:v>
          </c:tx>
          <c:spPr>
            <a:ln w="25400" cap="sq">
              <a:solidFill>
                <a:schemeClr val="accent2"/>
              </a:solidFill>
              <a:prstDash val="solid"/>
              <a:round/>
            </a:ln>
            <a:effectLst/>
          </c:spPr>
          <c:marker>
            <c:symbol val="triangle"/>
            <c:size val="5"/>
            <c:spPr>
              <a:solidFill>
                <a:schemeClr val="accent2"/>
              </a:solidFill>
              <a:ln w="9525">
                <a:solidFill>
                  <a:schemeClr val="accent2"/>
                </a:solidFill>
              </a:ln>
              <a:effectLst/>
            </c:spPr>
          </c:marker>
          <c:cat>
            <c:numRef>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f>'Spread &amp; discr.'!$S$50:$S$57</c:f>
              <c:numCache>
                <c:formatCode>General</c:formatCode>
                <c:ptCount val="8"/>
                <c:pt idx="0">
                  <c:v>0.291907574973719</c:v>
                </c:pt>
                <c:pt idx="1">
                  <c:v>0.30000212521373198</c:v>
                </c:pt>
                <c:pt idx="2">
                  <c:v>0.30292055682771601</c:v>
                </c:pt>
                <c:pt idx="3">
                  <c:v>0.303981767843851</c:v>
                </c:pt>
                <c:pt idx="4">
                  <c:v>0.304758239285155</c:v>
                </c:pt>
                <c:pt idx="5">
                  <c:v>0.305129641781962</c:v>
                </c:pt>
                <c:pt idx="6">
                  <c:v>0.30534698167921498</c:v>
                </c:pt>
                <c:pt idx="7">
                  <c:v>0.305489484413557</c:v>
                </c:pt>
              </c:numCache>
            </c:numRef>
          </c:val>
          <c:smooth val="0"/>
          <c:extLst>
            <c:ext xmlns:c16="http://schemas.microsoft.com/office/drawing/2014/chart" uri="{C3380CC4-5D6E-409C-BE32-E72D297353CC}">
              <c16:uniqueId val="{00000007-2E4D-4786-94FE-29B6203B3712}"/>
            </c:ext>
          </c:extLst>
        </c:ser>
        <c:ser>
          <c:idx val="2"/>
          <c:order val="2"/>
          <c:tx>
            <c:v>Rd full (spread)</c:v>
          </c:tx>
          <c:spPr>
            <a:ln w="25400" cap="sq">
              <a:solidFill>
                <a:schemeClr val="accent3"/>
              </a:solidFill>
              <a:prstDash val="solid"/>
              <a:round/>
            </a:ln>
            <a:effectLst/>
          </c:spPr>
          <c:marker>
            <c:symbol val="square"/>
            <c:size val="5"/>
            <c:spPr>
              <a:solidFill>
                <a:schemeClr val="accent3"/>
              </a:solidFill>
              <a:ln w="9525">
                <a:solidFill>
                  <a:schemeClr val="accent3"/>
                </a:solidFill>
              </a:ln>
              <a:effectLst/>
            </c:spPr>
          </c:marker>
          <c:cat>
            <c:numRef>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f>'Spread &amp; discr.'!$T$50:$T$57</c:f>
              <c:numCache>
                <c:formatCode>General</c:formatCode>
                <c:ptCount val="8"/>
                <c:pt idx="0">
                  <c:v>0.179780366252212</c:v>
                </c:pt>
                <c:pt idx="1">
                  <c:v>0.17710782503343001</c:v>
                </c:pt>
                <c:pt idx="2">
                  <c:v>0.17466012326090499</c:v>
                </c:pt>
                <c:pt idx="3">
                  <c:v>0.17404163296816</c:v>
                </c:pt>
                <c:pt idx="4">
                  <c:v>0.17255886934668699</c:v>
                </c:pt>
                <c:pt idx="5">
                  <c:v>0.17249954922497299</c:v>
                </c:pt>
                <c:pt idx="6">
                  <c:v>0.172092355868908</c:v>
                </c:pt>
                <c:pt idx="7">
                  <c:v>0.17199504083093001</c:v>
                </c:pt>
              </c:numCache>
            </c:numRef>
          </c:val>
          <c:smooth val="0"/>
          <c:extLst>
            <c:ext xmlns:c16="http://schemas.microsoft.com/office/drawing/2014/chart" uri="{C3380CC4-5D6E-409C-BE32-E72D297353CC}">
              <c16:uniqueId val="{00000008-2E4D-4786-94FE-29B6203B3712}"/>
            </c:ext>
          </c:extLst>
        </c:ser>
        <c:ser>
          <c:idx val="3"/>
          <c:order val="3"/>
          <c:tx>
            <c:v>Rd partial (spread)</c:v>
          </c:tx>
          <c:spPr>
            <a:ln w="25400" cap="sq">
              <a:solidFill>
                <a:schemeClr val="accent4"/>
              </a:solidFill>
              <a:prstDash val="solid"/>
              <a:round/>
            </a:ln>
            <a:effectLst/>
          </c:spPr>
          <c:marker>
            <c:symbol val="diamond"/>
            <c:size val="5"/>
            <c:spPr>
              <a:solidFill>
                <a:schemeClr val="accent4"/>
              </a:solidFill>
              <a:ln w="9525">
                <a:solidFill>
                  <a:schemeClr val="accent4"/>
                </a:solidFill>
              </a:ln>
              <a:effectLst/>
            </c:spPr>
          </c:marker>
          <c:cat>
            <c:numRef>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f>'Spread &amp; discr.'!$U$50:$U$57</c:f>
              <c:numCache>
                <c:formatCode>General</c:formatCode>
                <c:ptCount val="8"/>
                <c:pt idx="0">
                  <c:v>0.3084695435591</c:v>
                </c:pt>
                <c:pt idx="1">
                  <c:v>0.29940304616757202</c:v>
                </c:pt>
                <c:pt idx="2">
                  <c:v>0.29551841456469302</c:v>
                </c:pt>
                <c:pt idx="3">
                  <c:v>0.29325840399676001</c:v>
                </c:pt>
                <c:pt idx="4">
                  <c:v>0.29101902412213498</c:v>
                </c:pt>
                <c:pt idx="5">
                  <c:v>0.29262244299384499</c:v>
                </c:pt>
                <c:pt idx="6">
                  <c:v>0.29107189850300003</c:v>
                </c:pt>
                <c:pt idx="7">
                  <c:v>0.29077322279762902</c:v>
                </c:pt>
              </c:numCache>
            </c:numRef>
          </c:val>
          <c:smooth val="0"/>
          <c:extLst>
            <c:ext xmlns:c16="http://schemas.microsoft.com/office/drawing/2014/chart" uri="{C3380CC4-5D6E-409C-BE32-E72D297353CC}">
              <c16:uniqueId val="{00000009-2E4D-4786-94FE-29B6203B3712}"/>
            </c:ext>
          </c:extLst>
        </c:ser>
        <c:ser>
          <c:idx val="4"/>
          <c:order val="4"/>
          <c:tx>
            <c:v>Khare (M200 spread)</c:v>
          </c:tx>
          <c:spPr>
            <a:ln w="25400" cap="sq">
              <a:solidFill>
                <a:schemeClr val="accent6"/>
              </a:solidFill>
              <a:prstDash val="solid"/>
              <a:round/>
            </a:ln>
            <a:effectLst/>
          </c:spPr>
          <c:marker>
            <c:symbol val="x"/>
            <c:size val="5"/>
            <c:spPr>
              <a:noFill/>
              <a:ln w="9525">
                <a:solidFill>
                  <a:schemeClr val="accent6"/>
                </a:solidFill>
              </a:ln>
              <a:effectLst/>
            </c:spPr>
          </c:marker>
          <c:cat>
            <c:numRef>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f>'Spread &amp; discr.'!$N$50:$N$57</c:f>
              <c:numCache>
                <c:formatCode>General</c:formatCode>
                <c:ptCount val="8"/>
                <c:pt idx="0">
                  <c:v>0.35162467736180397</c:v>
                </c:pt>
                <c:pt idx="1">
                  <c:v>0.33076232681244799</c:v>
                </c:pt>
                <c:pt idx="2">
                  <c:v>0.33117019916901003</c:v>
                </c:pt>
                <c:pt idx="3">
                  <c:v>0.32462951582618699</c:v>
                </c:pt>
                <c:pt idx="4">
                  <c:v>0.31215297605473702</c:v>
                </c:pt>
                <c:pt idx="5">
                  <c:v>0.30866206790532502</c:v>
                </c:pt>
                <c:pt idx="6">
                  <c:v>0.305216690286851</c:v>
                </c:pt>
                <c:pt idx="7">
                  <c:v>0.30257052606525098</c:v>
                </c:pt>
              </c:numCache>
            </c:numRef>
          </c:val>
          <c:smooth val="0"/>
          <c:extLst>
            <c:ext xmlns:c16="http://schemas.microsoft.com/office/drawing/2014/chart" uri="{C3380CC4-5D6E-409C-BE32-E72D297353CC}">
              <c16:uniqueId val="{0000000A-2E4D-4786-94FE-29B6203B3712}"/>
            </c:ext>
          </c:extLst>
        </c:ser>
        <c:ser>
          <c:idx val="10"/>
          <c:order val="5"/>
          <c:tx>
            <c:v>Sobol winding (spread)</c:v>
          </c:tx>
          <c:spPr>
            <a:ln w="22225" cap="rnd">
              <a:solidFill>
                <a:srgbClr val="7030A0"/>
              </a:solidFill>
              <a:prstDash val="solid"/>
              <a:round/>
            </a:ln>
            <a:effectLst/>
          </c:spPr>
          <c:marker>
            <c:symbol val="none"/>
          </c:marker>
          <c:val>
            <c:numRef>
              <c:f>'Spread &amp; discr.'!$V$50:$V$57</c:f>
              <c:numCache>
                <c:formatCode>General</c:formatCode>
                <c:ptCount val="8"/>
                <c:pt idx="0">
                  <c:v>0.17127589820410299</c:v>
                </c:pt>
                <c:pt idx="1">
                  <c:v>0.173364317477226</c:v>
                </c:pt>
                <c:pt idx="2">
                  <c:v>0.175190139800383</c:v>
                </c:pt>
                <c:pt idx="3">
                  <c:v>0.17364296381272801</c:v>
                </c:pt>
                <c:pt idx="4">
                  <c:v>0.17416912690670999</c:v>
                </c:pt>
                <c:pt idx="5">
                  <c:v>0.17376869609675499</c:v>
                </c:pt>
                <c:pt idx="6">
                  <c:v>0.17344378328180601</c:v>
                </c:pt>
                <c:pt idx="7">
                  <c:v>0.17349013099348701</c:v>
                </c:pt>
              </c:numCache>
            </c:numRef>
          </c:val>
          <c:smooth val="0"/>
          <c:extLst>
            <c:ext xmlns:c16="http://schemas.microsoft.com/office/drawing/2014/chart" uri="{C3380CC4-5D6E-409C-BE32-E72D297353CC}">
              <c16:uniqueId val="{0000000B-2E4D-4786-94FE-29B6203B3712}"/>
            </c:ext>
          </c:extLst>
        </c:ser>
        <c:dLbls>
          <c:showLegendKey val="0"/>
          <c:showVal val="0"/>
          <c:showCatName val="0"/>
          <c:showSerName val="0"/>
          <c:showPercent val="0"/>
          <c:showBubbleSize val="0"/>
        </c:dLbls>
        <c:marker val="1"/>
        <c:smooth val="0"/>
        <c:axId val="692474176"/>
        <c:axId val="876510224"/>
      </c:lineChart>
      <c:catAx>
        <c:axId val="692474176"/>
        <c:scaling>
          <c:orientation val="minMax"/>
        </c:scaling>
        <c:delete val="0"/>
        <c:axPos val="b"/>
        <c:title>
          <c:tx>
            <c:rich>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GB" sz="1600"/>
                  <a:t>number</a:t>
                </a:r>
                <a:r>
                  <a:rPr lang="en-GB" sz="1600" baseline="0"/>
                  <a:t> of input parameters</a:t>
                </a:r>
              </a:p>
            </c:rich>
          </c:tx>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876510224"/>
        <c:crosses val="autoZero"/>
        <c:auto val="1"/>
        <c:lblAlgn val="ctr"/>
        <c:lblOffset val="100"/>
        <c:noMultiLvlLbl val="0"/>
      </c:catAx>
      <c:valAx>
        <c:axId val="876510224"/>
        <c:scaling>
          <c:orientation val="minMax"/>
          <c:min val="0.150000000000000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GB" sz="1600" b="0" i="0" kern="1200" baseline="0">
                    <a:solidFill>
                      <a:srgbClr val="595959"/>
                    </a:solidFill>
                    <a:effectLst/>
                  </a:rPr>
                  <a:t>Scaled spread</a:t>
                </a:r>
                <a:endParaRPr lang="en-NL" sz="1600">
                  <a:effectLst/>
                </a:endParaRPr>
              </a:p>
            </c:rich>
          </c:tx>
          <c:overlay val="0"/>
          <c:spPr>
            <a:noFill/>
            <a:ln>
              <a:noFill/>
            </a:ln>
            <a:effectLst/>
          </c:spPr>
          <c:txPr>
            <a:bodyPr rot="-54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692474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orientation="portrait"/>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5"/>
          <c:order val="0"/>
          <c:tx>
            <c:v>Sobol full (discr.)</c:v>
          </c:tx>
          <c:spPr>
            <a:ln w="25400" cap="rnd">
              <a:solidFill>
                <a:schemeClr val="accent1"/>
              </a:solidFill>
              <a:round/>
            </a:ln>
            <a:effectLst/>
          </c:spPr>
          <c:marker>
            <c:symbol val="circle"/>
            <c:size val="5"/>
            <c:spPr>
              <a:solidFill>
                <a:schemeClr val="accent1"/>
              </a:solidFill>
              <a:ln w="9525">
                <a:solidFill>
                  <a:schemeClr val="accent1"/>
                </a:solidFill>
              </a:ln>
              <a:effectLst/>
            </c:spPr>
          </c:marker>
          <c:cat>
            <c:numRef>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f>'Spread &amp; discr.'!$AH$50:$AH$57</c:f>
              <c:numCache>
                <c:formatCode>0.000</c:formatCode>
                <c:ptCount val="8"/>
                <c:pt idx="0">
                  <c:v>0.40930229849879102</c:v>
                </c:pt>
                <c:pt idx="1">
                  <c:v>0.644151999972988</c:v>
                </c:pt>
                <c:pt idx="2">
                  <c:v>0.76565590576079001</c:v>
                </c:pt>
                <c:pt idx="3">
                  <c:v>0.79154016971540397</c:v>
                </c:pt>
                <c:pt idx="4">
                  <c:v>0.79054842696578997</c:v>
                </c:pt>
                <c:pt idx="5">
                  <c:v>0.79534862124038497</c:v>
                </c:pt>
                <c:pt idx="6">
                  <c:v>0.78823719344159304</c:v>
                </c:pt>
                <c:pt idx="7">
                  <c:v>0.78744256207985297</c:v>
                </c:pt>
              </c:numCache>
            </c:numRef>
          </c:val>
          <c:smooth val="0"/>
          <c:extLst>
            <c:ext xmlns:c16="http://schemas.microsoft.com/office/drawing/2014/chart" uri="{C3380CC4-5D6E-409C-BE32-E72D297353CC}">
              <c16:uniqueId val="{00000000-B67F-4CBC-A2A1-3F49A49B1735}"/>
            </c:ext>
          </c:extLst>
        </c:ser>
        <c:ser>
          <c:idx val="6"/>
          <c:order val="1"/>
          <c:tx>
            <c:v>Sobol partial (discr.)</c:v>
          </c:tx>
          <c:spPr>
            <a:ln w="25400" cap="rnd">
              <a:solidFill>
                <a:schemeClr val="accent2"/>
              </a:solidFill>
              <a:round/>
            </a:ln>
            <a:effectLst/>
          </c:spPr>
          <c:marker>
            <c:symbol val="triangle"/>
            <c:size val="5"/>
            <c:spPr>
              <a:solidFill>
                <a:schemeClr val="accent2"/>
              </a:solidFill>
              <a:ln w="9525">
                <a:solidFill>
                  <a:schemeClr val="accent2"/>
                </a:solidFill>
              </a:ln>
              <a:effectLst/>
            </c:spPr>
          </c:marker>
          <c:cat>
            <c:numRef>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f>'Spread &amp; discr.'!$AI$50:$AI$57</c:f>
              <c:numCache>
                <c:formatCode>0.000</c:formatCode>
                <c:ptCount val="8"/>
                <c:pt idx="0">
                  <c:v>1.27481184874611</c:v>
                </c:pt>
                <c:pt idx="1">
                  <c:v>1.0579773737376901</c:v>
                </c:pt>
                <c:pt idx="2">
                  <c:v>0.85755414386238105</c:v>
                </c:pt>
                <c:pt idx="3">
                  <c:v>0.77729792805935505</c:v>
                </c:pt>
                <c:pt idx="4">
                  <c:v>0.73805840601788897</c:v>
                </c:pt>
                <c:pt idx="5">
                  <c:v>0.73155211253332397</c:v>
                </c:pt>
                <c:pt idx="6">
                  <c:v>0.72991375699331396</c:v>
                </c:pt>
                <c:pt idx="7">
                  <c:v>0.72914433286582003</c:v>
                </c:pt>
              </c:numCache>
            </c:numRef>
          </c:val>
          <c:smooth val="0"/>
          <c:extLst>
            <c:ext xmlns:c16="http://schemas.microsoft.com/office/drawing/2014/chart" uri="{C3380CC4-5D6E-409C-BE32-E72D297353CC}">
              <c16:uniqueId val="{00000001-B67F-4CBC-A2A1-3F49A49B1735}"/>
            </c:ext>
          </c:extLst>
        </c:ser>
        <c:ser>
          <c:idx val="7"/>
          <c:order val="2"/>
          <c:tx>
            <c:v>Rd full (discr.)</c:v>
          </c:tx>
          <c:spPr>
            <a:ln w="25400" cap="rnd">
              <a:solidFill>
                <a:schemeClr val="accent3"/>
              </a:solidFill>
              <a:round/>
            </a:ln>
            <a:effectLst/>
          </c:spPr>
          <c:marker>
            <c:symbol val="square"/>
            <c:size val="5"/>
            <c:spPr>
              <a:solidFill>
                <a:schemeClr val="accent3"/>
              </a:solidFill>
              <a:ln w="9525">
                <a:solidFill>
                  <a:schemeClr val="accent3"/>
                </a:solidFill>
              </a:ln>
              <a:effectLst/>
            </c:spPr>
          </c:marker>
          <c:cat>
            <c:numRef>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f>'Spread &amp; discr.'!$AJ$50:$AJ$57</c:f>
              <c:numCache>
                <c:formatCode>0.000</c:formatCode>
                <c:ptCount val="8"/>
                <c:pt idx="0">
                  <c:v>0.49279386174912998</c:v>
                </c:pt>
                <c:pt idx="1">
                  <c:v>0.69738668115161195</c:v>
                </c:pt>
                <c:pt idx="2">
                  <c:v>0.78133351498384296</c:v>
                </c:pt>
                <c:pt idx="3">
                  <c:v>0.79858241800433405</c:v>
                </c:pt>
                <c:pt idx="4">
                  <c:v>0.80176977631118795</c:v>
                </c:pt>
                <c:pt idx="5">
                  <c:v>0.80134438051139001</c:v>
                </c:pt>
                <c:pt idx="6">
                  <c:v>0.80093764683901802</c:v>
                </c:pt>
                <c:pt idx="7">
                  <c:v>0.80066084958300598</c:v>
                </c:pt>
              </c:numCache>
            </c:numRef>
          </c:val>
          <c:smooth val="0"/>
          <c:extLst>
            <c:ext xmlns:c16="http://schemas.microsoft.com/office/drawing/2014/chart" uri="{C3380CC4-5D6E-409C-BE32-E72D297353CC}">
              <c16:uniqueId val="{00000002-B67F-4CBC-A2A1-3F49A49B1735}"/>
            </c:ext>
          </c:extLst>
        </c:ser>
        <c:ser>
          <c:idx val="8"/>
          <c:order val="3"/>
          <c:tx>
            <c:v>Rd partial (discr.)</c:v>
          </c:tx>
          <c:spPr>
            <a:ln w="25400" cap="rnd">
              <a:solidFill>
                <a:schemeClr val="accent4"/>
              </a:solidFill>
              <a:round/>
            </a:ln>
            <a:effectLst/>
          </c:spPr>
          <c:marker>
            <c:symbol val="diamond"/>
            <c:size val="5"/>
            <c:spPr>
              <a:solidFill>
                <a:schemeClr val="accent4"/>
              </a:solidFill>
              <a:ln w="9525">
                <a:solidFill>
                  <a:schemeClr val="accent4"/>
                </a:solidFill>
              </a:ln>
              <a:effectLst/>
            </c:spPr>
          </c:marker>
          <c:cat>
            <c:numRef>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f>'Spread &amp; discr.'!$AK$50:$AK$57</c:f>
              <c:numCache>
                <c:formatCode>0.000</c:formatCode>
                <c:ptCount val="8"/>
                <c:pt idx="0">
                  <c:v>1.6752078412904201</c:v>
                </c:pt>
                <c:pt idx="1">
                  <c:v>1.1666721217032801</c:v>
                </c:pt>
                <c:pt idx="2">
                  <c:v>0.89830852571643205</c:v>
                </c:pt>
                <c:pt idx="3">
                  <c:v>0.78448936012437998</c:v>
                </c:pt>
                <c:pt idx="4">
                  <c:v>0.73834097608823801</c:v>
                </c:pt>
                <c:pt idx="5">
                  <c:v>0.73158250463528995</c:v>
                </c:pt>
                <c:pt idx="6">
                  <c:v>0.72989802183670505</c:v>
                </c:pt>
                <c:pt idx="7">
                  <c:v>0.72913945389119394</c:v>
                </c:pt>
              </c:numCache>
            </c:numRef>
          </c:val>
          <c:smooth val="0"/>
          <c:extLst>
            <c:ext xmlns:c16="http://schemas.microsoft.com/office/drawing/2014/chart" uri="{C3380CC4-5D6E-409C-BE32-E72D297353CC}">
              <c16:uniqueId val="{00000003-B67F-4CBC-A2A1-3F49A49B1735}"/>
            </c:ext>
          </c:extLst>
        </c:ser>
        <c:ser>
          <c:idx val="9"/>
          <c:order val="4"/>
          <c:tx>
            <c:v>Khare (M200 discr.)</c:v>
          </c:tx>
          <c:spPr>
            <a:ln w="25400" cap="rnd">
              <a:solidFill>
                <a:schemeClr val="accent6"/>
              </a:solidFill>
              <a:round/>
            </a:ln>
            <a:effectLst/>
          </c:spPr>
          <c:marker>
            <c:symbol val="x"/>
            <c:size val="5"/>
            <c:spPr>
              <a:noFill/>
              <a:ln w="9525">
                <a:solidFill>
                  <a:schemeClr val="accent6"/>
                </a:solidFill>
              </a:ln>
              <a:effectLst/>
            </c:spPr>
          </c:marker>
          <c:cat>
            <c:numRef>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f>'Spread &amp; discr.'!$AD$50:$AD$57</c:f>
              <c:numCache>
                <c:formatCode>General</c:formatCode>
                <c:ptCount val="8"/>
                <c:pt idx="0">
                  <c:v>2.3309051140492301</c:v>
                </c:pt>
                <c:pt idx="1">
                  <c:v>1.1099607018069699</c:v>
                </c:pt>
                <c:pt idx="2">
                  <c:v>0.55376086602584196</c:v>
                </c:pt>
                <c:pt idx="3">
                  <c:v>0.294672086727502</c:v>
                </c:pt>
                <c:pt idx="4">
                  <c:v>0.15916355526016099</c:v>
                </c:pt>
                <c:pt idx="5">
                  <c:v>0.11696225451338201</c:v>
                </c:pt>
                <c:pt idx="6">
                  <c:v>9.4397569369940801E-2</c:v>
                </c:pt>
                <c:pt idx="7">
                  <c:v>7.9382973365174803E-2</c:v>
                </c:pt>
              </c:numCache>
            </c:numRef>
          </c:val>
          <c:smooth val="0"/>
          <c:extLst>
            <c:ext xmlns:c16="http://schemas.microsoft.com/office/drawing/2014/chart" uri="{C3380CC4-5D6E-409C-BE32-E72D297353CC}">
              <c16:uniqueId val="{00000004-B67F-4CBC-A2A1-3F49A49B1735}"/>
            </c:ext>
          </c:extLst>
        </c:ser>
        <c:ser>
          <c:idx val="11"/>
          <c:order val="5"/>
          <c:tx>
            <c:v>Sobol winding (discr.)</c:v>
          </c:tx>
          <c:spPr>
            <a:ln w="22225" cap="rnd">
              <a:solidFill>
                <a:srgbClr val="7030A0"/>
              </a:solidFill>
              <a:round/>
            </a:ln>
            <a:effectLst/>
          </c:spPr>
          <c:marker>
            <c:symbol val="none"/>
          </c:marker>
          <c:val>
            <c:numRef>
              <c:f>'Spread &amp; discr.'!$AL$50:$AL$57</c:f>
              <c:numCache>
                <c:formatCode>0.000</c:formatCode>
                <c:ptCount val="8"/>
                <c:pt idx="0">
                  <c:v>0.28061323166895003</c:v>
                </c:pt>
                <c:pt idx="1">
                  <c:v>0.36507700147883498</c:v>
                </c:pt>
                <c:pt idx="2">
                  <c:v>0.32838192322347098</c:v>
                </c:pt>
                <c:pt idx="3">
                  <c:v>0.27027731195429799</c:v>
                </c:pt>
                <c:pt idx="4">
                  <c:v>0.19379088042200801</c:v>
                </c:pt>
                <c:pt idx="5">
                  <c:v>0.15652670045150099</c:v>
                </c:pt>
                <c:pt idx="6">
                  <c:v>0.122229974564163</c:v>
                </c:pt>
                <c:pt idx="7">
                  <c:v>0.103548892932691</c:v>
                </c:pt>
              </c:numCache>
            </c:numRef>
          </c:val>
          <c:smooth val="0"/>
          <c:extLst>
            <c:ext xmlns:c16="http://schemas.microsoft.com/office/drawing/2014/chart" uri="{C3380CC4-5D6E-409C-BE32-E72D297353CC}">
              <c16:uniqueId val="{00000005-B67F-4CBC-A2A1-3F49A49B1735}"/>
            </c:ext>
          </c:extLst>
        </c:ser>
        <c:dLbls>
          <c:showLegendKey val="0"/>
          <c:showVal val="0"/>
          <c:showCatName val="0"/>
          <c:showSerName val="0"/>
          <c:showPercent val="0"/>
          <c:showBubbleSize val="0"/>
        </c:dLbls>
        <c:marker val="1"/>
        <c:smooth val="0"/>
        <c:axId val="692474176"/>
        <c:axId val="876510224"/>
      </c:lineChart>
      <c:catAx>
        <c:axId val="692474176"/>
        <c:scaling>
          <c:orientation val="minMax"/>
        </c:scaling>
        <c:delete val="0"/>
        <c:axPos val="b"/>
        <c:title>
          <c:tx>
            <c:rich>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GB" sz="1600"/>
                  <a:t>number</a:t>
                </a:r>
                <a:r>
                  <a:rPr lang="en-GB" sz="1600" baseline="0"/>
                  <a:t> of input parameters</a:t>
                </a:r>
              </a:p>
            </c:rich>
          </c:tx>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876510224"/>
        <c:crosses val="autoZero"/>
        <c:auto val="1"/>
        <c:lblAlgn val="ctr"/>
        <c:lblOffset val="100"/>
        <c:noMultiLvlLbl val="0"/>
      </c:catAx>
      <c:valAx>
        <c:axId val="8765102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GB" sz="1600" b="0" i="0" kern="1200" baseline="0">
                    <a:solidFill>
                      <a:srgbClr val="595959"/>
                    </a:solidFill>
                    <a:effectLst/>
                  </a:rPr>
                  <a:t>Scaled W</a:t>
                </a:r>
                <a:r>
                  <a:rPr lang="en-GB" sz="1600" b="0" i="0" kern="1200" spc="-700" baseline="-25000">
                    <a:solidFill>
                      <a:srgbClr val="595959"/>
                    </a:solidFill>
                    <a:effectLst/>
                  </a:rPr>
                  <a:t>2</a:t>
                </a:r>
                <a:r>
                  <a:rPr lang="en-GB" sz="1600" b="0" i="0" kern="1200" baseline="30000">
                    <a:solidFill>
                      <a:srgbClr val="595959"/>
                    </a:solidFill>
                    <a:effectLst/>
                  </a:rPr>
                  <a:t>2</a:t>
                </a:r>
                <a:r>
                  <a:rPr lang="en-GB" sz="1600" b="0" i="0" kern="1200" baseline="0">
                    <a:solidFill>
                      <a:srgbClr val="595959"/>
                    </a:solidFill>
                    <a:effectLst/>
                  </a:rPr>
                  <a:t> </a:t>
                </a:r>
                <a:endParaRPr lang="en-NL" sz="1600">
                  <a:effectLst/>
                </a:endParaRPr>
              </a:p>
            </c:rich>
          </c:tx>
          <c:overlay val="0"/>
          <c:spPr>
            <a:noFill/>
            <a:ln>
              <a:noFill/>
            </a:ln>
            <a:effectLst/>
          </c:spPr>
          <c:txPr>
            <a:bodyPr rot="-54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692474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orientation="portrait"/>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5"/>
          <c:order val="5"/>
          <c:tx>
            <c:v>Sobol full (discr.)</c:v>
          </c:tx>
          <c:spPr>
            <a:ln w="25400" cap="rnd">
              <a:solidFill>
                <a:schemeClr val="accent1"/>
              </a:solidFill>
              <a:round/>
            </a:ln>
            <a:effectLst/>
          </c:spPr>
          <c:marker>
            <c:symbol val="circle"/>
            <c:size val="5"/>
            <c:spPr>
              <a:solidFill>
                <a:schemeClr val="accent1"/>
              </a:solidFill>
              <a:ln w="9525">
                <a:solidFill>
                  <a:schemeClr val="accent1"/>
                </a:solidFill>
              </a:ln>
              <a:effectLst/>
            </c:spPr>
          </c:marker>
          <c:cat>
            <c:numRef>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f>'Spread &amp; discr.'!$AH$50:$AH$57</c:f>
              <c:numCache>
                <c:formatCode>0.000</c:formatCode>
                <c:ptCount val="8"/>
                <c:pt idx="0">
                  <c:v>0.40930229849879102</c:v>
                </c:pt>
                <c:pt idx="1">
                  <c:v>0.644151999972988</c:v>
                </c:pt>
                <c:pt idx="2">
                  <c:v>0.76565590576079001</c:v>
                </c:pt>
                <c:pt idx="3">
                  <c:v>0.79154016971540397</c:v>
                </c:pt>
                <c:pt idx="4">
                  <c:v>0.79054842696578997</c:v>
                </c:pt>
                <c:pt idx="5">
                  <c:v>0.79534862124038497</c:v>
                </c:pt>
                <c:pt idx="6">
                  <c:v>0.78823719344159304</c:v>
                </c:pt>
                <c:pt idx="7">
                  <c:v>0.78744256207985297</c:v>
                </c:pt>
              </c:numCache>
            </c:numRef>
          </c:val>
          <c:smooth val="0"/>
          <c:extLst>
            <c:ext xmlns:c16="http://schemas.microsoft.com/office/drawing/2014/chart" uri="{C3380CC4-5D6E-409C-BE32-E72D297353CC}">
              <c16:uniqueId val="{00000000-F6FB-462A-BDDA-D147973CD63E}"/>
            </c:ext>
          </c:extLst>
        </c:ser>
        <c:ser>
          <c:idx val="6"/>
          <c:order val="6"/>
          <c:tx>
            <c:v>Sobol partial (discr.)</c:v>
          </c:tx>
          <c:spPr>
            <a:ln w="25400" cap="rnd">
              <a:solidFill>
                <a:schemeClr val="accent2"/>
              </a:solidFill>
              <a:round/>
            </a:ln>
            <a:effectLst/>
          </c:spPr>
          <c:marker>
            <c:symbol val="triangle"/>
            <c:size val="5"/>
            <c:spPr>
              <a:solidFill>
                <a:schemeClr val="accent2"/>
              </a:solidFill>
              <a:ln w="9525">
                <a:solidFill>
                  <a:schemeClr val="accent2"/>
                </a:solidFill>
              </a:ln>
              <a:effectLst/>
            </c:spPr>
          </c:marker>
          <c:cat>
            <c:numRef>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f>'Spread &amp; discr.'!$AI$50:$AI$57</c:f>
              <c:numCache>
                <c:formatCode>0.000</c:formatCode>
                <c:ptCount val="8"/>
                <c:pt idx="0">
                  <c:v>1.27481184874611</c:v>
                </c:pt>
                <c:pt idx="1">
                  <c:v>1.0579773737376901</c:v>
                </c:pt>
                <c:pt idx="2">
                  <c:v>0.85755414386238105</c:v>
                </c:pt>
                <c:pt idx="3">
                  <c:v>0.77729792805935505</c:v>
                </c:pt>
                <c:pt idx="4">
                  <c:v>0.73805840601788897</c:v>
                </c:pt>
                <c:pt idx="5">
                  <c:v>0.73155211253332397</c:v>
                </c:pt>
                <c:pt idx="6">
                  <c:v>0.72991375699331396</c:v>
                </c:pt>
                <c:pt idx="7">
                  <c:v>0.72914433286582003</c:v>
                </c:pt>
              </c:numCache>
            </c:numRef>
          </c:val>
          <c:smooth val="0"/>
          <c:extLst>
            <c:ext xmlns:c16="http://schemas.microsoft.com/office/drawing/2014/chart" uri="{C3380CC4-5D6E-409C-BE32-E72D297353CC}">
              <c16:uniqueId val="{00000001-F6FB-462A-BDDA-D147973CD63E}"/>
            </c:ext>
          </c:extLst>
        </c:ser>
        <c:ser>
          <c:idx val="7"/>
          <c:order val="7"/>
          <c:tx>
            <c:v>Rd full (discr.)</c:v>
          </c:tx>
          <c:spPr>
            <a:ln w="25400" cap="rnd">
              <a:solidFill>
                <a:schemeClr val="accent3"/>
              </a:solidFill>
              <a:round/>
            </a:ln>
            <a:effectLst/>
          </c:spPr>
          <c:marker>
            <c:symbol val="square"/>
            <c:size val="5"/>
            <c:spPr>
              <a:solidFill>
                <a:schemeClr val="accent3"/>
              </a:solidFill>
              <a:ln w="9525">
                <a:solidFill>
                  <a:schemeClr val="accent3"/>
                </a:solidFill>
              </a:ln>
              <a:effectLst/>
            </c:spPr>
          </c:marker>
          <c:cat>
            <c:numRef>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f>'Spread &amp; discr.'!$AJ$50:$AJ$57</c:f>
              <c:numCache>
                <c:formatCode>0.000</c:formatCode>
                <c:ptCount val="8"/>
                <c:pt idx="0">
                  <c:v>0.49279386174912998</c:v>
                </c:pt>
                <c:pt idx="1">
                  <c:v>0.69738668115161195</c:v>
                </c:pt>
                <c:pt idx="2">
                  <c:v>0.78133351498384296</c:v>
                </c:pt>
                <c:pt idx="3">
                  <c:v>0.79858241800433405</c:v>
                </c:pt>
                <c:pt idx="4">
                  <c:v>0.80176977631118795</c:v>
                </c:pt>
                <c:pt idx="5">
                  <c:v>0.80134438051139001</c:v>
                </c:pt>
                <c:pt idx="6">
                  <c:v>0.80093764683901802</c:v>
                </c:pt>
                <c:pt idx="7">
                  <c:v>0.80066084958300598</c:v>
                </c:pt>
              </c:numCache>
            </c:numRef>
          </c:val>
          <c:smooth val="0"/>
          <c:extLst>
            <c:ext xmlns:c16="http://schemas.microsoft.com/office/drawing/2014/chart" uri="{C3380CC4-5D6E-409C-BE32-E72D297353CC}">
              <c16:uniqueId val="{00000002-F6FB-462A-BDDA-D147973CD63E}"/>
            </c:ext>
          </c:extLst>
        </c:ser>
        <c:ser>
          <c:idx val="8"/>
          <c:order val="8"/>
          <c:tx>
            <c:v>Rd partial (discr.)</c:v>
          </c:tx>
          <c:spPr>
            <a:ln w="25400" cap="rnd">
              <a:solidFill>
                <a:schemeClr val="accent4"/>
              </a:solidFill>
              <a:round/>
            </a:ln>
            <a:effectLst/>
          </c:spPr>
          <c:marker>
            <c:symbol val="diamond"/>
            <c:size val="5"/>
            <c:spPr>
              <a:solidFill>
                <a:schemeClr val="accent4"/>
              </a:solidFill>
              <a:ln w="9525">
                <a:solidFill>
                  <a:schemeClr val="accent4"/>
                </a:solidFill>
              </a:ln>
              <a:effectLst/>
            </c:spPr>
          </c:marker>
          <c:cat>
            <c:numRef>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f>'Spread &amp; discr.'!$AK$50:$AK$57</c:f>
              <c:numCache>
                <c:formatCode>0.000</c:formatCode>
                <c:ptCount val="8"/>
                <c:pt idx="0">
                  <c:v>1.6752078412904201</c:v>
                </c:pt>
                <c:pt idx="1">
                  <c:v>1.1666721217032801</c:v>
                </c:pt>
                <c:pt idx="2">
                  <c:v>0.89830852571643205</c:v>
                </c:pt>
                <c:pt idx="3">
                  <c:v>0.78448936012437998</c:v>
                </c:pt>
                <c:pt idx="4">
                  <c:v>0.73834097608823801</c:v>
                </c:pt>
                <c:pt idx="5">
                  <c:v>0.73158250463528995</c:v>
                </c:pt>
                <c:pt idx="6">
                  <c:v>0.72989802183670505</c:v>
                </c:pt>
                <c:pt idx="7">
                  <c:v>0.72913945389119394</c:v>
                </c:pt>
              </c:numCache>
            </c:numRef>
          </c:val>
          <c:smooth val="0"/>
          <c:extLst>
            <c:ext xmlns:c16="http://schemas.microsoft.com/office/drawing/2014/chart" uri="{C3380CC4-5D6E-409C-BE32-E72D297353CC}">
              <c16:uniqueId val="{00000003-F6FB-462A-BDDA-D147973CD63E}"/>
            </c:ext>
          </c:extLst>
        </c:ser>
        <c:ser>
          <c:idx val="9"/>
          <c:order val="9"/>
          <c:tx>
            <c:v>Khare (M200 discr.)</c:v>
          </c:tx>
          <c:spPr>
            <a:ln w="25400" cap="rnd">
              <a:solidFill>
                <a:schemeClr val="accent6"/>
              </a:solidFill>
              <a:round/>
            </a:ln>
            <a:effectLst/>
          </c:spPr>
          <c:marker>
            <c:symbol val="x"/>
            <c:size val="5"/>
            <c:spPr>
              <a:noFill/>
              <a:ln w="9525">
                <a:solidFill>
                  <a:schemeClr val="accent6"/>
                </a:solidFill>
              </a:ln>
              <a:effectLst/>
            </c:spPr>
          </c:marker>
          <c:cat>
            <c:numRef>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f>'Spread &amp; discr.'!$AD$50:$AD$57</c:f>
              <c:numCache>
                <c:formatCode>General</c:formatCode>
                <c:ptCount val="8"/>
                <c:pt idx="0">
                  <c:v>2.3309051140492301</c:v>
                </c:pt>
                <c:pt idx="1">
                  <c:v>1.1099607018069699</c:v>
                </c:pt>
                <c:pt idx="2">
                  <c:v>0.55376086602584196</c:v>
                </c:pt>
                <c:pt idx="3">
                  <c:v>0.294672086727502</c:v>
                </c:pt>
                <c:pt idx="4">
                  <c:v>0.15916355526016099</c:v>
                </c:pt>
                <c:pt idx="5">
                  <c:v>0.11696225451338201</c:v>
                </c:pt>
                <c:pt idx="6">
                  <c:v>9.4397569369940801E-2</c:v>
                </c:pt>
                <c:pt idx="7">
                  <c:v>7.9382973365174803E-2</c:v>
                </c:pt>
              </c:numCache>
            </c:numRef>
          </c:val>
          <c:smooth val="0"/>
          <c:extLst>
            <c:ext xmlns:c16="http://schemas.microsoft.com/office/drawing/2014/chart" uri="{C3380CC4-5D6E-409C-BE32-E72D297353CC}">
              <c16:uniqueId val="{00000004-F6FB-462A-BDDA-D147973CD63E}"/>
            </c:ext>
          </c:extLst>
        </c:ser>
        <c:ser>
          <c:idx val="11"/>
          <c:order val="11"/>
          <c:tx>
            <c:v>Sobol winding (discr.)</c:v>
          </c:tx>
          <c:spPr>
            <a:ln w="22225" cap="rnd">
              <a:solidFill>
                <a:srgbClr val="7030A0"/>
              </a:solidFill>
              <a:round/>
            </a:ln>
            <a:effectLst/>
          </c:spPr>
          <c:marker>
            <c:symbol val="none"/>
          </c:marker>
          <c:val>
            <c:numRef>
              <c:f>'Spread &amp; discr.'!$AL$50:$AL$57</c:f>
              <c:numCache>
                <c:formatCode>0.000</c:formatCode>
                <c:ptCount val="8"/>
                <c:pt idx="0">
                  <c:v>0.28061323166895003</c:v>
                </c:pt>
                <c:pt idx="1">
                  <c:v>0.36507700147883498</c:v>
                </c:pt>
                <c:pt idx="2">
                  <c:v>0.32838192322347098</c:v>
                </c:pt>
                <c:pt idx="3">
                  <c:v>0.27027731195429799</c:v>
                </c:pt>
                <c:pt idx="4">
                  <c:v>0.19379088042200801</c:v>
                </c:pt>
                <c:pt idx="5">
                  <c:v>0.15652670045150099</c:v>
                </c:pt>
                <c:pt idx="6">
                  <c:v>0.122229974564163</c:v>
                </c:pt>
                <c:pt idx="7">
                  <c:v>0.103548892932691</c:v>
                </c:pt>
              </c:numCache>
            </c:numRef>
          </c:val>
          <c:smooth val="0"/>
          <c:extLst>
            <c:ext xmlns:c16="http://schemas.microsoft.com/office/drawing/2014/chart" uri="{C3380CC4-5D6E-409C-BE32-E72D297353CC}">
              <c16:uniqueId val="{00000005-F6FB-462A-BDDA-D147973CD63E}"/>
            </c:ext>
          </c:extLst>
        </c:ser>
        <c:dLbls>
          <c:showLegendKey val="0"/>
          <c:showVal val="0"/>
          <c:showCatName val="0"/>
          <c:showSerName val="0"/>
          <c:showPercent val="0"/>
          <c:showBubbleSize val="0"/>
        </c:dLbls>
        <c:marker val="1"/>
        <c:smooth val="0"/>
        <c:axId val="692474176"/>
        <c:axId val="876510224"/>
      </c:lineChart>
      <c:lineChart>
        <c:grouping val="standard"/>
        <c:varyColors val="0"/>
        <c:ser>
          <c:idx val="0"/>
          <c:order val="0"/>
          <c:tx>
            <c:v>Sobol full (spread)</c:v>
          </c:tx>
          <c:spPr>
            <a:ln w="25400" cap="sq">
              <a:solidFill>
                <a:schemeClr val="accent1"/>
              </a:solidFill>
              <a:prstDash val="sysDash"/>
              <a:round/>
            </a:ln>
            <a:effectLst/>
          </c:spPr>
          <c:marker>
            <c:symbol val="circle"/>
            <c:size val="5"/>
            <c:spPr>
              <a:noFill/>
              <a:ln w="9525">
                <a:solidFill>
                  <a:schemeClr val="accent6"/>
                </a:solidFill>
              </a:ln>
              <a:effectLst/>
            </c:spPr>
          </c:marker>
          <c:cat>
            <c:numRef>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f>'Spread &amp; discr.'!$R$50:$R$57</c:f>
              <c:numCache>
                <c:formatCode>General</c:formatCode>
                <c:ptCount val="8"/>
                <c:pt idx="0">
                  <c:v>0.18063588996035701</c:v>
                </c:pt>
                <c:pt idx="1">
                  <c:v>0.18343080658237701</c:v>
                </c:pt>
                <c:pt idx="2">
                  <c:v>0.183540061905411</c:v>
                </c:pt>
                <c:pt idx="3">
                  <c:v>0.182551634203477</c:v>
                </c:pt>
                <c:pt idx="4">
                  <c:v>0.182870779249938</c:v>
                </c:pt>
                <c:pt idx="5">
                  <c:v>0.18225692645219899</c:v>
                </c:pt>
                <c:pt idx="6">
                  <c:v>0.18211130277638199</c:v>
                </c:pt>
                <c:pt idx="7">
                  <c:v>0.18203745824110101</c:v>
                </c:pt>
              </c:numCache>
            </c:numRef>
          </c:val>
          <c:smooth val="0"/>
          <c:extLst>
            <c:ext xmlns:c16="http://schemas.microsoft.com/office/drawing/2014/chart" uri="{C3380CC4-5D6E-409C-BE32-E72D297353CC}">
              <c16:uniqueId val="{00000006-F6FB-462A-BDDA-D147973CD63E}"/>
            </c:ext>
          </c:extLst>
        </c:ser>
        <c:ser>
          <c:idx val="1"/>
          <c:order val="1"/>
          <c:tx>
            <c:v>Sobol partial (spread)</c:v>
          </c:tx>
          <c:spPr>
            <a:ln w="25400" cap="sq">
              <a:solidFill>
                <a:schemeClr val="accent2"/>
              </a:solidFill>
              <a:prstDash val="sysDash"/>
              <a:round/>
            </a:ln>
            <a:effectLst/>
          </c:spPr>
          <c:marker>
            <c:symbol val="triangle"/>
            <c:size val="5"/>
            <c:spPr>
              <a:solidFill>
                <a:schemeClr val="accent2"/>
              </a:solidFill>
              <a:ln w="9525">
                <a:solidFill>
                  <a:schemeClr val="accent2"/>
                </a:solidFill>
              </a:ln>
              <a:effectLst/>
            </c:spPr>
          </c:marker>
          <c:cat>
            <c:numRef>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f>'Spread &amp; discr.'!$S$50:$S$57</c:f>
              <c:numCache>
                <c:formatCode>General</c:formatCode>
                <c:ptCount val="8"/>
                <c:pt idx="0">
                  <c:v>0.291907574973719</c:v>
                </c:pt>
                <c:pt idx="1">
                  <c:v>0.30000212521373198</c:v>
                </c:pt>
                <c:pt idx="2">
                  <c:v>0.30292055682771601</c:v>
                </c:pt>
                <c:pt idx="3">
                  <c:v>0.303981767843851</c:v>
                </c:pt>
                <c:pt idx="4">
                  <c:v>0.304758239285155</c:v>
                </c:pt>
                <c:pt idx="5">
                  <c:v>0.305129641781962</c:v>
                </c:pt>
                <c:pt idx="6">
                  <c:v>0.30534698167921498</c:v>
                </c:pt>
                <c:pt idx="7">
                  <c:v>0.305489484413557</c:v>
                </c:pt>
              </c:numCache>
            </c:numRef>
          </c:val>
          <c:smooth val="0"/>
          <c:extLst>
            <c:ext xmlns:c16="http://schemas.microsoft.com/office/drawing/2014/chart" uri="{C3380CC4-5D6E-409C-BE32-E72D297353CC}">
              <c16:uniqueId val="{00000007-F6FB-462A-BDDA-D147973CD63E}"/>
            </c:ext>
          </c:extLst>
        </c:ser>
        <c:ser>
          <c:idx val="2"/>
          <c:order val="2"/>
          <c:tx>
            <c:v>Rd full (spread)</c:v>
          </c:tx>
          <c:spPr>
            <a:ln w="25400" cap="sq">
              <a:solidFill>
                <a:schemeClr val="accent3"/>
              </a:solidFill>
              <a:prstDash val="sysDash"/>
              <a:round/>
            </a:ln>
            <a:effectLst/>
          </c:spPr>
          <c:marker>
            <c:symbol val="square"/>
            <c:size val="5"/>
            <c:spPr>
              <a:solidFill>
                <a:schemeClr val="accent3"/>
              </a:solidFill>
              <a:ln w="9525">
                <a:solidFill>
                  <a:schemeClr val="accent3"/>
                </a:solidFill>
              </a:ln>
              <a:effectLst/>
            </c:spPr>
          </c:marker>
          <c:cat>
            <c:numRef>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f>'Spread &amp; discr.'!$T$50:$T$57</c:f>
              <c:numCache>
                <c:formatCode>General</c:formatCode>
                <c:ptCount val="8"/>
                <c:pt idx="0">
                  <c:v>0.179780366252212</c:v>
                </c:pt>
                <c:pt idx="1">
                  <c:v>0.17710782503343001</c:v>
                </c:pt>
                <c:pt idx="2">
                  <c:v>0.17466012326090499</c:v>
                </c:pt>
                <c:pt idx="3">
                  <c:v>0.17404163296816</c:v>
                </c:pt>
                <c:pt idx="4">
                  <c:v>0.17255886934668699</c:v>
                </c:pt>
                <c:pt idx="5">
                  <c:v>0.17249954922497299</c:v>
                </c:pt>
                <c:pt idx="6">
                  <c:v>0.172092355868908</c:v>
                </c:pt>
                <c:pt idx="7">
                  <c:v>0.17199504083093001</c:v>
                </c:pt>
              </c:numCache>
            </c:numRef>
          </c:val>
          <c:smooth val="0"/>
          <c:extLst>
            <c:ext xmlns:c16="http://schemas.microsoft.com/office/drawing/2014/chart" uri="{C3380CC4-5D6E-409C-BE32-E72D297353CC}">
              <c16:uniqueId val="{00000008-F6FB-462A-BDDA-D147973CD63E}"/>
            </c:ext>
          </c:extLst>
        </c:ser>
        <c:ser>
          <c:idx val="3"/>
          <c:order val="3"/>
          <c:tx>
            <c:v>Rd partial (spread)</c:v>
          </c:tx>
          <c:spPr>
            <a:ln w="25400" cap="sq">
              <a:solidFill>
                <a:schemeClr val="accent4"/>
              </a:solidFill>
              <a:prstDash val="sysDash"/>
              <a:round/>
            </a:ln>
            <a:effectLst/>
          </c:spPr>
          <c:marker>
            <c:symbol val="diamond"/>
            <c:size val="5"/>
            <c:spPr>
              <a:solidFill>
                <a:schemeClr val="accent4"/>
              </a:solidFill>
              <a:ln w="9525">
                <a:solidFill>
                  <a:schemeClr val="accent4"/>
                </a:solidFill>
              </a:ln>
              <a:effectLst/>
            </c:spPr>
          </c:marker>
          <c:cat>
            <c:numRef>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f>'Spread &amp; discr.'!$U$50:$U$57</c:f>
              <c:numCache>
                <c:formatCode>General</c:formatCode>
                <c:ptCount val="8"/>
                <c:pt idx="0">
                  <c:v>0.3084695435591</c:v>
                </c:pt>
                <c:pt idx="1">
                  <c:v>0.29940304616757202</c:v>
                </c:pt>
                <c:pt idx="2">
                  <c:v>0.29551841456469302</c:v>
                </c:pt>
                <c:pt idx="3">
                  <c:v>0.29325840399676001</c:v>
                </c:pt>
                <c:pt idx="4">
                  <c:v>0.29101902412213498</c:v>
                </c:pt>
                <c:pt idx="5">
                  <c:v>0.29262244299384499</c:v>
                </c:pt>
                <c:pt idx="6">
                  <c:v>0.29107189850300003</c:v>
                </c:pt>
                <c:pt idx="7">
                  <c:v>0.29077322279762902</c:v>
                </c:pt>
              </c:numCache>
            </c:numRef>
          </c:val>
          <c:smooth val="0"/>
          <c:extLst>
            <c:ext xmlns:c16="http://schemas.microsoft.com/office/drawing/2014/chart" uri="{C3380CC4-5D6E-409C-BE32-E72D297353CC}">
              <c16:uniqueId val="{00000009-F6FB-462A-BDDA-D147973CD63E}"/>
            </c:ext>
          </c:extLst>
        </c:ser>
        <c:ser>
          <c:idx val="4"/>
          <c:order val="4"/>
          <c:tx>
            <c:v>Khare (M200 spread)</c:v>
          </c:tx>
          <c:spPr>
            <a:ln w="25400" cap="sq">
              <a:solidFill>
                <a:schemeClr val="accent6"/>
              </a:solidFill>
              <a:prstDash val="sysDash"/>
              <a:round/>
            </a:ln>
            <a:effectLst/>
          </c:spPr>
          <c:marker>
            <c:symbol val="x"/>
            <c:size val="5"/>
            <c:spPr>
              <a:noFill/>
              <a:ln w="9525">
                <a:solidFill>
                  <a:schemeClr val="accent6"/>
                </a:solidFill>
              </a:ln>
              <a:effectLst/>
            </c:spPr>
          </c:marker>
          <c:cat>
            <c:numRef>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f>'Spread &amp; discr.'!$N$50:$N$57</c:f>
              <c:numCache>
                <c:formatCode>General</c:formatCode>
                <c:ptCount val="8"/>
                <c:pt idx="0">
                  <c:v>0.35162467736180397</c:v>
                </c:pt>
                <c:pt idx="1">
                  <c:v>0.33076232681244799</c:v>
                </c:pt>
                <c:pt idx="2">
                  <c:v>0.33117019916901003</c:v>
                </c:pt>
                <c:pt idx="3">
                  <c:v>0.32462951582618699</c:v>
                </c:pt>
                <c:pt idx="4">
                  <c:v>0.31215297605473702</c:v>
                </c:pt>
                <c:pt idx="5">
                  <c:v>0.30866206790532502</c:v>
                </c:pt>
                <c:pt idx="6">
                  <c:v>0.305216690286851</c:v>
                </c:pt>
                <c:pt idx="7">
                  <c:v>0.30257052606525098</c:v>
                </c:pt>
              </c:numCache>
            </c:numRef>
          </c:val>
          <c:smooth val="0"/>
          <c:extLst>
            <c:ext xmlns:c16="http://schemas.microsoft.com/office/drawing/2014/chart" uri="{C3380CC4-5D6E-409C-BE32-E72D297353CC}">
              <c16:uniqueId val="{0000000A-F6FB-462A-BDDA-D147973CD63E}"/>
            </c:ext>
          </c:extLst>
        </c:ser>
        <c:ser>
          <c:idx val="10"/>
          <c:order val="10"/>
          <c:tx>
            <c:v>Sobol winding (spread)</c:v>
          </c:tx>
          <c:spPr>
            <a:ln w="22225" cap="rnd">
              <a:solidFill>
                <a:srgbClr val="7030A0"/>
              </a:solidFill>
              <a:prstDash val="dash"/>
              <a:round/>
            </a:ln>
            <a:effectLst/>
          </c:spPr>
          <c:marker>
            <c:symbol val="none"/>
          </c:marker>
          <c:val>
            <c:numRef>
              <c:f>'Spread &amp; discr.'!$V$50:$V$57</c:f>
              <c:numCache>
                <c:formatCode>General</c:formatCode>
                <c:ptCount val="8"/>
                <c:pt idx="0">
                  <c:v>0.17127589820410299</c:v>
                </c:pt>
                <c:pt idx="1">
                  <c:v>0.173364317477226</c:v>
                </c:pt>
                <c:pt idx="2">
                  <c:v>0.175190139800383</c:v>
                </c:pt>
                <c:pt idx="3">
                  <c:v>0.17364296381272801</c:v>
                </c:pt>
                <c:pt idx="4">
                  <c:v>0.17416912690670999</c:v>
                </c:pt>
                <c:pt idx="5">
                  <c:v>0.17376869609675499</c:v>
                </c:pt>
                <c:pt idx="6">
                  <c:v>0.17344378328180601</c:v>
                </c:pt>
                <c:pt idx="7">
                  <c:v>0.17349013099348701</c:v>
                </c:pt>
              </c:numCache>
            </c:numRef>
          </c:val>
          <c:smooth val="0"/>
          <c:extLst>
            <c:ext xmlns:c16="http://schemas.microsoft.com/office/drawing/2014/chart" uri="{C3380CC4-5D6E-409C-BE32-E72D297353CC}">
              <c16:uniqueId val="{0000000B-F6FB-462A-BDDA-D147973CD63E}"/>
            </c:ext>
          </c:extLst>
        </c:ser>
        <c:dLbls>
          <c:showLegendKey val="0"/>
          <c:showVal val="0"/>
          <c:showCatName val="0"/>
          <c:showSerName val="0"/>
          <c:showPercent val="0"/>
          <c:showBubbleSize val="0"/>
        </c:dLbls>
        <c:marker val="1"/>
        <c:smooth val="0"/>
        <c:axId val="877465808"/>
        <c:axId val="552923968"/>
      </c:lineChart>
      <c:catAx>
        <c:axId val="692474176"/>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number</a:t>
                </a:r>
                <a:r>
                  <a:rPr lang="en-GB" sz="1400" baseline="0"/>
                  <a:t> of input parameters</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876510224"/>
        <c:crosses val="autoZero"/>
        <c:auto val="1"/>
        <c:lblAlgn val="ctr"/>
        <c:lblOffset val="100"/>
        <c:noMultiLvlLbl val="0"/>
      </c:catAx>
      <c:valAx>
        <c:axId val="876510224"/>
        <c:scaling>
          <c:orientation val="minMax"/>
          <c:max val="4.5"/>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b="0" i="0" kern="1200" baseline="0">
                    <a:solidFill>
                      <a:srgbClr val="595959"/>
                    </a:solidFill>
                    <a:effectLst/>
                  </a:rPr>
                  <a:t>Scaled W</a:t>
                </a:r>
                <a:r>
                  <a:rPr lang="en-GB" sz="1400" b="0" i="0" kern="1200" spc="-700" baseline="-25000">
                    <a:solidFill>
                      <a:srgbClr val="595959"/>
                    </a:solidFill>
                    <a:effectLst/>
                  </a:rPr>
                  <a:t>2</a:t>
                </a:r>
                <a:r>
                  <a:rPr lang="en-GB" sz="1400" b="0" i="0" kern="1200" baseline="30000">
                    <a:solidFill>
                      <a:srgbClr val="595959"/>
                    </a:solidFill>
                    <a:effectLst/>
                  </a:rPr>
                  <a:t>2</a:t>
                </a:r>
                <a:r>
                  <a:rPr lang="en-GB" sz="1400" b="0" i="0" kern="1200" baseline="0">
                    <a:solidFill>
                      <a:srgbClr val="595959"/>
                    </a:solidFill>
                    <a:effectLst/>
                  </a:rPr>
                  <a:t> (solid)</a:t>
                </a:r>
                <a:endParaRPr lang="en-NL" sz="1400">
                  <a:effectLst/>
                </a:endParaRP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692474176"/>
        <c:crosses val="autoZero"/>
        <c:crossBetween val="between"/>
      </c:valAx>
      <c:valAx>
        <c:axId val="552923968"/>
        <c:scaling>
          <c:orientation val="minMax"/>
        </c:scaling>
        <c:delete val="0"/>
        <c:axPos val="r"/>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b="0" i="0" kern="1200" baseline="0">
                    <a:solidFill>
                      <a:srgbClr val="595959"/>
                    </a:solidFill>
                    <a:effectLst/>
                  </a:rPr>
                  <a:t>Scaled spread (dotted)</a:t>
                </a:r>
                <a:endParaRPr lang="en-NL" sz="1400">
                  <a:effectLst/>
                </a:endParaRP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877465808"/>
        <c:crosses val="max"/>
        <c:crossBetween val="between"/>
      </c:valAx>
      <c:catAx>
        <c:axId val="877465808"/>
        <c:scaling>
          <c:orientation val="minMax"/>
        </c:scaling>
        <c:delete val="1"/>
        <c:axPos val="b"/>
        <c:numFmt formatCode="General" sourceLinked="1"/>
        <c:majorTickMark val="out"/>
        <c:minorTickMark val="none"/>
        <c:tickLblPos val="nextTo"/>
        <c:crossAx val="552923968"/>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orientation="portrait"/>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5"/>
          <c:order val="0"/>
          <c:tx>
            <c:v>'Full' Sob. rad.</c:v>
          </c:tx>
          <c:spPr>
            <a:ln w="25400" cap="rnd">
              <a:solidFill>
                <a:schemeClr val="accent1"/>
              </a:solidFill>
              <a:round/>
            </a:ln>
            <a:effectLst/>
          </c:spPr>
          <c:marker>
            <c:symbol val="circle"/>
            <c:size val="5"/>
            <c:spPr>
              <a:solidFill>
                <a:schemeClr val="accent1"/>
              </a:solidFill>
              <a:ln w="9525">
                <a:solidFill>
                  <a:schemeClr val="accent1"/>
                </a:solidFill>
              </a:ln>
              <a:effectLst/>
            </c:spPr>
          </c:marker>
          <c:cat>
            <c:numRef>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f>'Spread &amp; discr.'!$AH$39:$AH$46</c:f>
              <c:numCache>
                <c:formatCode>0.000</c:formatCode>
                <c:ptCount val="8"/>
                <c:pt idx="0">
                  <c:v>0.43371956556859398</c:v>
                </c:pt>
                <c:pt idx="1">
                  <c:v>0.64960022146265095</c:v>
                </c:pt>
                <c:pt idx="2">
                  <c:v>0.76736802590395203</c:v>
                </c:pt>
                <c:pt idx="3">
                  <c:v>0.77815451760895504</c:v>
                </c:pt>
                <c:pt idx="4">
                  <c:v>0.79781235896636005</c:v>
                </c:pt>
                <c:pt idx="5">
                  <c:v>0.78766202397992202</c:v>
                </c:pt>
                <c:pt idx="6">
                  <c:v>0.786994917786492</c:v>
                </c:pt>
                <c:pt idx="7">
                  <c:v>0.78945097142840703</c:v>
                </c:pt>
              </c:numCache>
            </c:numRef>
          </c:val>
          <c:smooth val="0"/>
          <c:extLst>
            <c:ext xmlns:c16="http://schemas.microsoft.com/office/drawing/2014/chart" uri="{C3380CC4-5D6E-409C-BE32-E72D297353CC}">
              <c16:uniqueId val="{00000000-F35A-455F-A8D0-920C053953E3}"/>
            </c:ext>
          </c:extLst>
        </c:ser>
        <c:ser>
          <c:idx val="6"/>
          <c:order val="1"/>
          <c:tx>
            <c:v>'Partial' Sob. rad.</c:v>
          </c:tx>
          <c:spPr>
            <a:ln w="25400" cap="rnd">
              <a:solidFill>
                <a:schemeClr val="accent2"/>
              </a:solidFill>
              <a:round/>
            </a:ln>
            <a:effectLst/>
          </c:spPr>
          <c:marker>
            <c:symbol val="triangle"/>
            <c:size val="5"/>
            <c:spPr>
              <a:solidFill>
                <a:schemeClr val="accent2"/>
              </a:solidFill>
              <a:ln w="9525">
                <a:solidFill>
                  <a:schemeClr val="accent2"/>
                </a:solidFill>
              </a:ln>
              <a:effectLst/>
            </c:spPr>
          </c:marker>
          <c:cat>
            <c:numRef>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f>'Spread &amp; discr.'!$AI$39:$AI$46</c:f>
              <c:numCache>
                <c:formatCode>0.000</c:formatCode>
                <c:ptCount val="8"/>
                <c:pt idx="0">
                  <c:v>0.90793151287029805</c:v>
                </c:pt>
                <c:pt idx="1">
                  <c:v>0.87202256581959203</c:v>
                </c:pt>
                <c:pt idx="2">
                  <c:v>0.799069138400476</c:v>
                </c:pt>
                <c:pt idx="3">
                  <c:v>0.76041988179626596</c:v>
                </c:pt>
                <c:pt idx="4">
                  <c:v>0.73640791560063601</c:v>
                </c:pt>
                <c:pt idx="5">
                  <c:v>0.73134896553015305</c:v>
                </c:pt>
                <c:pt idx="6">
                  <c:v>0.72989945712126103</c:v>
                </c:pt>
                <c:pt idx="7">
                  <c:v>0.72914436155320905</c:v>
                </c:pt>
              </c:numCache>
            </c:numRef>
          </c:val>
          <c:smooth val="0"/>
          <c:extLst>
            <c:ext xmlns:c16="http://schemas.microsoft.com/office/drawing/2014/chart" uri="{C3380CC4-5D6E-409C-BE32-E72D297353CC}">
              <c16:uniqueId val="{00000001-F35A-455F-A8D0-920C053953E3}"/>
            </c:ext>
          </c:extLst>
        </c:ser>
        <c:ser>
          <c:idx val="7"/>
          <c:order val="2"/>
          <c:tx>
            <c:v>'Full' Rd rad.</c:v>
          </c:tx>
          <c:spPr>
            <a:ln w="25400" cap="rnd">
              <a:solidFill>
                <a:schemeClr val="accent3"/>
              </a:solidFill>
              <a:round/>
            </a:ln>
            <a:effectLst/>
          </c:spPr>
          <c:marker>
            <c:symbol val="square"/>
            <c:size val="5"/>
            <c:spPr>
              <a:solidFill>
                <a:schemeClr val="accent3"/>
              </a:solidFill>
              <a:ln w="9525">
                <a:solidFill>
                  <a:schemeClr val="accent3"/>
                </a:solidFill>
              </a:ln>
              <a:effectLst/>
            </c:spPr>
          </c:marker>
          <c:cat>
            <c:numRef>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f>'Spread &amp; discr.'!$AJ$39:$AJ$46</c:f>
              <c:numCache>
                <c:formatCode>0.000</c:formatCode>
                <c:ptCount val="8"/>
                <c:pt idx="0">
                  <c:v>0.57047848053139205</c:v>
                </c:pt>
                <c:pt idx="1">
                  <c:v>0.72794269644397303</c:v>
                </c:pt>
                <c:pt idx="2">
                  <c:v>0.78893896961277599</c:v>
                </c:pt>
                <c:pt idx="3">
                  <c:v>0.801569273308538</c:v>
                </c:pt>
                <c:pt idx="4">
                  <c:v>0.80404496064610298</c:v>
                </c:pt>
                <c:pt idx="5">
                  <c:v>0.80386325635221401</c:v>
                </c:pt>
                <c:pt idx="6">
                  <c:v>0.80365239493349505</c:v>
                </c:pt>
                <c:pt idx="7">
                  <c:v>0.803508940730979</c:v>
                </c:pt>
              </c:numCache>
            </c:numRef>
          </c:val>
          <c:smooth val="0"/>
          <c:extLst>
            <c:ext xmlns:c16="http://schemas.microsoft.com/office/drawing/2014/chart" uri="{C3380CC4-5D6E-409C-BE32-E72D297353CC}">
              <c16:uniqueId val="{00000002-F35A-455F-A8D0-920C053953E3}"/>
            </c:ext>
          </c:extLst>
        </c:ser>
        <c:ser>
          <c:idx val="8"/>
          <c:order val="3"/>
          <c:tx>
            <c:v>'Partial' Rd rad.</c:v>
          </c:tx>
          <c:spPr>
            <a:ln w="25400" cap="rnd">
              <a:solidFill>
                <a:schemeClr val="accent4"/>
              </a:solidFill>
              <a:round/>
            </a:ln>
            <a:effectLst/>
          </c:spPr>
          <c:marker>
            <c:symbol val="diamond"/>
            <c:size val="5"/>
            <c:spPr>
              <a:solidFill>
                <a:schemeClr val="accent4"/>
              </a:solidFill>
              <a:ln w="9525">
                <a:solidFill>
                  <a:schemeClr val="accent4"/>
                </a:solidFill>
              </a:ln>
              <a:effectLst/>
            </c:spPr>
          </c:marker>
          <c:cat>
            <c:numRef>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f>'Spread &amp; discr.'!$AK$39:$AK$46</c:f>
              <c:numCache>
                <c:formatCode>0.000</c:formatCode>
                <c:ptCount val="8"/>
                <c:pt idx="0">
                  <c:v>1.0933672124813101</c:v>
                </c:pt>
                <c:pt idx="1">
                  <c:v>1.00708336491438</c:v>
                </c:pt>
                <c:pt idx="2">
                  <c:v>0.83863933313434202</c:v>
                </c:pt>
                <c:pt idx="3">
                  <c:v>0.76600624254134797</c:v>
                </c:pt>
                <c:pt idx="4">
                  <c:v>0.73646191915513304</c:v>
                </c:pt>
                <c:pt idx="5">
                  <c:v>0.73136993755141499</c:v>
                </c:pt>
                <c:pt idx="6">
                  <c:v>0.729879850997603</c:v>
                </c:pt>
                <c:pt idx="7">
                  <c:v>0.72913826598239495</c:v>
                </c:pt>
              </c:numCache>
            </c:numRef>
          </c:val>
          <c:smooth val="0"/>
          <c:extLst>
            <c:ext xmlns:c16="http://schemas.microsoft.com/office/drawing/2014/chart" uri="{C3380CC4-5D6E-409C-BE32-E72D297353CC}">
              <c16:uniqueId val="{00000003-F35A-455F-A8D0-920C053953E3}"/>
            </c:ext>
          </c:extLst>
        </c:ser>
        <c:ser>
          <c:idx val="9"/>
          <c:order val="4"/>
          <c:tx>
            <c:v>EOT (M=200)</c:v>
          </c:tx>
          <c:spPr>
            <a:ln w="25400" cap="rnd">
              <a:solidFill>
                <a:schemeClr val="accent6"/>
              </a:solidFill>
              <a:round/>
            </a:ln>
            <a:effectLst/>
          </c:spPr>
          <c:marker>
            <c:symbol val="x"/>
            <c:size val="5"/>
            <c:spPr>
              <a:noFill/>
              <a:ln w="9525">
                <a:solidFill>
                  <a:schemeClr val="accent6"/>
                </a:solidFill>
              </a:ln>
              <a:effectLst/>
            </c:spPr>
          </c:marker>
          <c:cat>
            <c:numRef>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f>'Spread &amp; discr.'!$AD$39:$AD$46</c:f>
              <c:numCache>
                <c:formatCode>General</c:formatCode>
                <c:ptCount val="8"/>
                <c:pt idx="0">
                  <c:v>1.4933819121016201</c:v>
                </c:pt>
                <c:pt idx="1">
                  <c:v>0.91522922457912304</c:v>
                </c:pt>
                <c:pt idx="2">
                  <c:v>0.41999497426800297</c:v>
                </c:pt>
                <c:pt idx="3">
                  <c:v>0.25449702712282701</c:v>
                </c:pt>
                <c:pt idx="4">
                  <c:v>0.15560980067011901</c:v>
                </c:pt>
                <c:pt idx="5">
                  <c:v>0.116597306049169</c:v>
                </c:pt>
                <c:pt idx="6">
                  <c:v>9.4354337452578999E-2</c:v>
                </c:pt>
                <c:pt idx="7">
                  <c:v>7.9379780579181103E-2</c:v>
                </c:pt>
              </c:numCache>
            </c:numRef>
          </c:val>
          <c:smooth val="0"/>
          <c:extLst>
            <c:ext xmlns:c16="http://schemas.microsoft.com/office/drawing/2014/chart" uri="{C3380CC4-5D6E-409C-BE32-E72D297353CC}">
              <c16:uniqueId val="{00000004-F35A-455F-A8D0-920C053953E3}"/>
            </c:ext>
          </c:extLst>
        </c:ser>
        <c:ser>
          <c:idx val="11"/>
          <c:order val="5"/>
          <c:tx>
            <c:v>'Full' Sob. wind.</c:v>
          </c:tx>
          <c:spPr>
            <a:ln w="22225" cap="rnd">
              <a:solidFill>
                <a:srgbClr val="7030A0"/>
              </a:solidFill>
              <a:round/>
            </a:ln>
            <a:effectLst/>
          </c:spPr>
          <c:marker>
            <c:symbol val="none"/>
          </c:marker>
          <c:val>
            <c:numRef>
              <c:f>'Spread &amp; discr.'!$AL$39:$AL$46</c:f>
              <c:numCache>
                <c:formatCode>0.000</c:formatCode>
                <c:ptCount val="8"/>
                <c:pt idx="0">
                  <c:v>0.30682946237046899</c:v>
                </c:pt>
                <c:pt idx="1">
                  <c:v>0.34895192675192299</c:v>
                </c:pt>
                <c:pt idx="2">
                  <c:v>0.32845504947290899</c:v>
                </c:pt>
                <c:pt idx="3">
                  <c:v>0.25563379221802301</c:v>
                </c:pt>
                <c:pt idx="4">
                  <c:v>0.19973288764202099</c:v>
                </c:pt>
                <c:pt idx="5">
                  <c:v>0.14899887044777199</c:v>
                </c:pt>
                <c:pt idx="6">
                  <c:v>0.121566718224749</c:v>
                </c:pt>
                <c:pt idx="7">
                  <c:v>0.104730271977797</c:v>
                </c:pt>
              </c:numCache>
            </c:numRef>
          </c:val>
          <c:smooth val="0"/>
          <c:extLst>
            <c:ext xmlns:c16="http://schemas.microsoft.com/office/drawing/2014/chart" uri="{C3380CC4-5D6E-409C-BE32-E72D297353CC}">
              <c16:uniqueId val="{00000005-F35A-455F-A8D0-920C053953E3}"/>
            </c:ext>
          </c:extLst>
        </c:ser>
        <c:dLbls>
          <c:showLegendKey val="0"/>
          <c:showVal val="0"/>
          <c:showCatName val="0"/>
          <c:showSerName val="0"/>
          <c:showPercent val="0"/>
          <c:showBubbleSize val="0"/>
        </c:dLbls>
        <c:marker val="1"/>
        <c:smooth val="0"/>
        <c:axId val="692474176"/>
        <c:axId val="876510224"/>
      </c:lineChart>
      <c:catAx>
        <c:axId val="692474176"/>
        <c:scaling>
          <c:orientation val="minMax"/>
        </c:scaling>
        <c:delete val="0"/>
        <c:axPos val="b"/>
        <c:title>
          <c:tx>
            <c:rich>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GB" sz="1600"/>
                  <a:t>number</a:t>
                </a:r>
                <a:r>
                  <a:rPr lang="en-GB" sz="1600" baseline="0"/>
                  <a:t> of input parameters</a:t>
                </a:r>
              </a:p>
            </c:rich>
          </c:tx>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876510224"/>
        <c:crosses val="autoZero"/>
        <c:auto val="1"/>
        <c:lblAlgn val="ctr"/>
        <c:lblOffset val="100"/>
        <c:noMultiLvlLbl val="0"/>
      </c:catAx>
      <c:valAx>
        <c:axId val="8765102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GB" sz="1600" b="0" i="0" kern="1200" baseline="0">
                    <a:solidFill>
                      <a:srgbClr val="595959"/>
                    </a:solidFill>
                    <a:effectLst/>
                  </a:rPr>
                  <a:t>Scaled W</a:t>
                </a:r>
                <a:r>
                  <a:rPr lang="en-GB" sz="1600" b="0" i="0" kern="1200" spc="-700" baseline="-25000">
                    <a:solidFill>
                      <a:srgbClr val="595959"/>
                    </a:solidFill>
                    <a:effectLst/>
                  </a:rPr>
                  <a:t>2</a:t>
                </a:r>
                <a:r>
                  <a:rPr lang="en-GB" sz="1600" b="0" i="0" kern="1200" baseline="30000">
                    <a:solidFill>
                      <a:srgbClr val="595959"/>
                    </a:solidFill>
                    <a:effectLst/>
                  </a:rPr>
                  <a:t>2</a:t>
                </a:r>
                <a:r>
                  <a:rPr lang="en-GB" sz="1600" b="0" i="0" kern="1200" baseline="0">
                    <a:solidFill>
                      <a:srgbClr val="595959"/>
                    </a:solidFill>
                    <a:effectLst/>
                  </a:rPr>
                  <a:t> </a:t>
                </a:r>
                <a:endParaRPr lang="en-NL" sz="1600">
                  <a:effectLst/>
                </a:endParaRPr>
              </a:p>
            </c:rich>
          </c:tx>
          <c:overlay val="0"/>
          <c:spPr>
            <a:noFill/>
            <a:ln>
              <a:noFill/>
            </a:ln>
            <a:effectLst/>
          </c:spPr>
          <c:txPr>
            <a:bodyPr rot="-54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6924741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v>'Full' Sob. rad.</c:v>
          </c:tx>
          <c:spPr>
            <a:ln w="25400" cap="sq">
              <a:solidFill>
                <a:schemeClr val="accent1"/>
              </a:solidFill>
              <a:prstDash val="solid"/>
              <a:round/>
            </a:ln>
            <a:effectLst/>
          </c:spPr>
          <c:marker>
            <c:symbol val="circle"/>
            <c:size val="5"/>
            <c:spPr>
              <a:solidFill>
                <a:schemeClr val="accent1"/>
              </a:solidFill>
              <a:ln w="9525">
                <a:solidFill>
                  <a:schemeClr val="accent1"/>
                </a:solidFill>
              </a:ln>
              <a:effectLst/>
            </c:spPr>
          </c:marker>
          <c:cat>
            <c:numRef>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f>'Spread &amp; discr.'!$R$39:$R$46</c:f>
              <c:numCache>
                <c:formatCode>General</c:formatCode>
                <c:ptCount val="8"/>
                <c:pt idx="0">
                  <c:v>0.190613389634196</c:v>
                </c:pt>
                <c:pt idx="1">
                  <c:v>0.19597995206897001</c:v>
                </c:pt>
                <c:pt idx="2">
                  <c:v>0.19508018559457899</c:v>
                </c:pt>
                <c:pt idx="3">
                  <c:v>0.193694360655248</c:v>
                </c:pt>
                <c:pt idx="4">
                  <c:v>0.19424387495119699</c:v>
                </c:pt>
                <c:pt idx="5">
                  <c:v>0.19311138151895499</c:v>
                </c:pt>
                <c:pt idx="6">
                  <c:v>0.19242747776924199</c:v>
                </c:pt>
                <c:pt idx="7">
                  <c:v>0.19112692794977201</c:v>
                </c:pt>
              </c:numCache>
            </c:numRef>
          </c:val>
          <c:smooth val="0"/>
          <c:extLst>
            <c:ext xmlns:c16="http://schemas.microsoft.com/office/drawing/2014/chart" uri="{C3380CC4-5D6E-409C-BE32-E72D297353CC}">
              <c16:uniqueId val="{00000006-CE3B-4B28-89AF-172C4C594E5D}"/>
            </c:ext>
          </c:extLst>
        </c:ser>
        <c:ser>
          <c:idx val="1"/>
          <c:order val="1"/>
          <c:tx>
            <c:v>'Partial' Sob. rad.</c:v>
          </c:tx>
          <c:spPr>
            <a:ln w="25400" cap="sq">
              <a:solidFill>
                <a:schemeClr val="accent2"/>
              </a:solidFill>
              <a:prstDash val="solid"/>
              <a:round/>
            </a:ln>
            <a:effectLst/>
          </c:spPr>
          <c:marker>
            <c:symbol val="triangle"/>
            <c:size val="5"/>
            <c:spPr>
              <a:solidFill>
                <a:schemeClr val="accent2"/>
              </a:solidFill>
              <a:ln w="9525">
                <a:solidFill>
                  <a:schemeClr val="accent2"/>
                </a:solidFill>
              </a:ln>
              <a:effectLst/>
            </c:spPr>
          </c:marker>
          <c:cat>
            <c:numRef>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f>'Spread &amp; discr.'!$S$39:$S$46</c:f>
              <c:numCache>
                <c:formatCode>General</c:formatCode>
                <c:ptCount val="8"/>
                <c:pt idx="0">
                  <c:v>0.305555029831725</c:v>
                </c:pt>
                <c:pt idx="1">
                  <c:v>0.31629244300671</c:v>
                </c:pt>
                <c:pt idx="2">
                  <c:v>0.32058129612594499</c:v>
                </c:pt>
                <c:pt idx="3">
                  <c:v>0.32223607019482298</c:v>
                </c:pt>
                <c:pt idx="4">
                  <c:v>0.32349439663604701</c:v>
                </c:pt>
                <c:pt idx="5">
                  <c:v>0.32411318718368298</c:v>
                </c:pt>
                <c:pt idx="6">
                  <c:v>0.324481127814996</c:v>
                </c:pt>
                <c:pt idx="7">
                  <c:v>0.32472493469583003</c:v>
                </c:pt>
              </c:numCache>
            </c:numRef>
          </c:val>
          <c:smooth val="0"/>
          <c:extLst>
            <c:ext xmlns:c16="http://schemas.microsoft.com/office/drawing/2014/chart" uri="{C3380CC4-5D6E-409C-BE32-E72D297353CC}">
              <c16:uniqueId val="{00000007-CE3B-4B28-89AF-172C4C594E5D}"/>
            </c:ext>
          </c:extLst>
        </c:ser>
        <c:ser>
          <c:idx val="2"/>
          <c:order val="2"/>
          <c:tx>
            <c:v>'Full' Rd rad.</c:v>
          </c:tx>
          <c:spPr>
            <a:ln w="25400" cap="sq">
              <a:solidFill>
                <a:schemeClr val="accent3"/>
              </a:solidFill>
              <a:prstDash val="solid"/>
              <a:round/>
            </a:ln>
            <a:effectLst/>
          </c:spPr>
          <c:marker>
            <c:symbol val="square"/>
            <c:size val="5"/>
            <c:spPr>
              <a:solidFill>
                <a:schemeClr val="accent3"/>
              </a:solidFill>
              <a:ln w="9525">
                <a:solidFill>
                  <a:schemeClr val="accent3"/>
                </a:solidFill>
              </a:ln>
              <a:effectLst/>
            </c:spPr>
          </c:marker>
          <c:cat>
            <c:numRef>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f>'Spread &amp; discr.'!$T$39:$T$46</c:f>
              <c:numCache>
                <c:formatCode>General</c:formatCode>
                <c:ptCount val="8"/>
                <c:pt idx="0">
                  <c:v>0.174307226053073</c:v>
                </c:pt>
                <c:pt idx="1">
                  <c:v>0.18016423514286001</c:v>
                </c:pt>
                <c:pt idx="2">
                  <c:v>0.177854546027265</c:v>
                </c:pt>
                <c:pt idx="3">
                  <c:v>0.17742507542952801</c:v>
                </c:pt>
                <c:pt idx="4">
                  <c:v>0.17679756745384001</c:v>
                </c:pt>
                <c:pt idx="5">
                  <c:v>0.17680676676837001</c:v>
                </c:pt>
                <c:pt idx="6">
                  <c:v>0.17654231301803799</c:v>
                </c:pt>
                <c:pt idx="7">
                  <c:v>0.17723109007475299</c:v>
                </c:pt>
              </c:numCache>
            </c:numRef>
          </c:val>
          <c:smooth val="0"/>
          <c:extLst>
            <c:ext xmlns:c16="http://schemas.microsoft.com/office/drawing/2014/chart" uri="{C3380CC4-5D6E-409C-BE32-E72D297353CC}">
              <c16:uniqueId val="{00000008-CE3B-4B28-89AF-172C4C594E5D}"/>
            </c:ext>
          </c:extLst>
        </c:ser>
        <c:ser>
          <c:idx val="3"/>
          <c:order val="3"/>
          <c:tx>
            <c:v>'Partial' Rd rad.</c:v>
          </c:tx>
          <c:spPr>
            <a:ln w="25400" cap="sq">
              <a:solidFill>
                <a:schemeClr val="accent4"/>
              </a:solidFill>
              <a:prstDash val="solid"/>
              <a:round/>
            </a:ln>
            <a:effectLst/>
          </c:spPr>
          <c:marker>
            <c:symbol val="diamond"/>
            <c:size val="5"/>
            <c:spPr>
              <a:solidFill>
                <a:schemeClr val="accent4"/>
              </a:solidFill>
              <a:ln w="9525">
                <a:solidFill>
                  <a:schemeClr val="accent4"/>
                </a:solidFill>
              </a:ln>
              <a:effectLst/>
            </c:spPr>
          </c:marker>
          <c:cat>
            <c:numRef>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f>'Spread &amp; discr.'!$U$39:$U$46</c:f>
              <c:numCache>
                <c:formatCode>General</c:formatCode>
                <c:ptCount val="8"/>
                <c:pt idx="0">
                  <c:v>0.30125600768435201</c:v>
                </c:pt>
                <c:pt idx="1">
                  <c:v>0.31087104270153998</c:v>
                </c:pt>
                <c:pt idx="2">
                  <c:v>0.30677221012946099</c:v>
                </c:pt>
                <c:pt idx="3">
                  <c:v>0.30307168709448901</c:v>
                </c:pt>
                <c:pt idx="4">
                  <c:v>0.30223105947908202</c:v>
                </c:pt>
                <c:pt idx="5">
                  <c:v>0.30312229059224299</c:v>
                </c:pt>
                <c:pt idx="6">
                  <c:v>0.30384833043306703</c:v>
                </c:pt>
                <c:pt idx="7">
                  <c:v>0.30411211108867198</c:v>
                </c:pt>
              </c:numCache>
            </c:numRef>
          </c:val>
          <c:smooth val="0"/>
          <c:extLst>
            <c:ext xmlns:c16="http://schemas.microsoft.com/office/drawing/2014/chart" uri="{C3380CC4-5D6E-409C-BE32-E72D297353CC}">
              <c16:uniqueId val="{00000009-CE3B-4B28-89AF-172C4C594E5D}"/>
            </c:ext>
          </c:extLst>
        </c:ser>
        <c:ser>
          <c:idx val="4"/>
          <c:order val="4"/>
          <c:tx>
            <c:v>EOT (M=200)</c:v>
          </c:tx>
          <c:spPr>
            <a:ln w="25400" cap="sq">
              <a:solidFill>
                <a:schemeClr val="accent6"/>
              </a:solidFill>
              <a:prstDash val="solid"/>
              <a:round/>
            </a:ln>
            <a:effectLst/>
          </c:spPr>
          <c:marker>
            <c:symbol val="x"/>
            <c:size val="5"/>
            <c:spPr>
              <a:noFill/>
              <a:ln w="9525">
                <a:solidFill>
                  <a:schemeClr val="accent6"/>
                </a:solidFill>
              </a:ln>
              <a:effectLst/>
            </c:spPr>
          </c:marker>
          <c:cat>
            <c:numRef>
              <c:f>'Spread &amp; discr.'!$Y$17:$Y$24</c:f>
              <c:numCache>
                <c:formatCode>General</c:formatCode>
                <c:ptCount val="8"/>
                <c:pt idx="0">
                  <c:v>10</c:v>
                </c:pt>
                <c:pt idx="1">
                  <c:v>20</c:v>
                </c:pt>
                <c:pt idx="2">
                  <c:v>35</c:v>
                </c:pt>
                <c:pt idx="3">
                  <c:v>50</c:v>
                </c:pt>
                <c:pt idx="4">
                  <c:v>75</c:v>
                </c:pt>
                <c:pt idx="5">
                  <c:v>100</c:v>
                </c:pt>
                <c:pt idx="6">
                  <c:v>125</c:v>
                </c:pt>
                <c:pt idx="7">
                  <c:v>150</c:v>
                </c:pt>
              </c:numCache>
            </c:numRef>
          </c:cat>
          <c:val>
            <c:numRef>
              <c:f>'Spread &amp; discr.'!$N$39:$N$46</c:f>
              <c:numCache>
                <c:formatCode>General</c:formatCode>
                <c:ptCount val="8"/>
                <c:pt idx="0">
                  <c:v>0.37119499289409402</c:v>
                </c:pt>
                <c:pt idx="1">
                  <c:v>0.354784088554153</c:v>
                </c:pt>
                <c:pt idx="2">
                  <c:v>0.33595431551349503</c:v>
                </c:pt>
                <c:pt idx="3">
                  <c:v>0.32575082755161999</c:v>
                </c:pt>
                <c:pt idx="4">
                  <c:v>0.32076533926712703</c:v>
                </c:pt>
                <c:pt idx="5">
                  <c:v>0.31743866203792398</c:v>
                </c:pt>
                <c:pt idx="6">
                  <c:v>0.31074545955712801</c:v>
                </c:pt>
                <c:pt idx="7">
                  <c:v>0.30596426866180698</c:v>
                </c:pt>
              </c:numCache>
            </c:numRef>
          </c:val>
          <c:smooth val="0"/>
          <c:extLst>
            <c:ext xmlns:c16="http://schemas.microsoft.com/office/drawing/2014/chart" uri="{C3380CC4-5D6E-409C-BE32-E72D297353CC}">
              <c16:uniqueId val="{0000000A-CE3B-4B28-89AF-172C4C594E5D}"/>
            </c:ext>
          </c:extLst>
        </c:ser>
        <c:ser>
          <c:idx val="10"/>
          <c:order val="5"/>
          <c:tx>
            <c:v>'Full' Sob. wind.</c:v>
          </c:tx>
          <c:spPr>
            <a:ln w="22225" cap="rnd">
              <a:solidFill>
                <a:srgbClr val="7030A0"/>
              </a:solidFill>
              <a:prstDash val="solid"/>
              <a:round/>
            </a:ln>
            <a:effectLst/>
          </c:spPr>
          <c:marker>
            <c:symbol val="none"/>
          </c:marker>
          <c:val>
            <c:numRef>
              <c:f>'Spread &amp; discr.'!$V$39:$V$46</c:f>
              <c:numCache>
                <c:formatCode>General</c:formatCode>
                <c:ptCount val="8"/>
                <c:pt idx="0">
                  <c:v>0.17746165288567101</c:v>
                </c:pt>
                <c:pt idx="1">
                  <c:v>0.18103034289374101</c:v>
                </c:pt>
                <c:pt idx="2">
                  <c:v>0.18062572009263</c:v>
                </c:pt>
                <c:pt idx="3">
                  <c:v>0.17874131938462401</c:v>
                </c:pt>
                <c:pt idx="4">
                  <c:v>0.18113296081354399</c:v>
                </c:pt>
                <c:pt idx="5">
                  <c:v>0.17955485554342099</c:v>
                </c:pt>
                <c:pt idx="6">
                  <c:v>0.179070809861992</c:v>
                </c:pt>
                <c:pt idx="7">
                  <c:v>0.17891896111703301</c:v>
                </c:pt>
              </c:numCache>
            </c:numRef>
          </c:val>
          <c:smooth val="0"/>
          <c:extLst>
            <c:ext xmlns:c16="http://schemas.microsoft.com/office/drawing/2014/chart" uri="{C3380CC4-5D6E-409C-BE32-E72D297353CC}">
              <c16:uniqueId val="{0000000B-CE3B-4B28-89AF-172C4C594E5D}"/>
            </c:ext>
          </c:extLst>
        </c:ser>
        <c:dLbls>
          <c:showLegendKey val="0"/>
          <c:showVal val="0"/>
          <c:showCatName val="0"/>
          <c:showSerName val="0"/>
          <c:showPercent val="0"/>
          <c:showBubbleSize val="0"/>
        </c:dLbls>
        <c:marker val="1"/>
        <c:smooth val="0"/>
        <c:axId val="692474176"/>
        <c:axId val="876510224"/>
      </c:lineChart>
      <c:catAx>
        <c:axId val="692474176"/>
        <c:scaling>
          <c:orientation val="minMax"/>
        </c:scaling>
        <c:delete val="0"/>
        <c:axPos val="b"/>
        <c:title>
          <c:tx>
            <c:rich>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GB" sz="1600"/>
                  <a:t>number</a:t>
                </a:r>
                <a:r>
                  <a:rPr lang="en-GB" sz="1600" baseline="0"/>
                  <a:t> of input parameters</a:t>
                </a:r>
              </a:p>
            </c:rich>
          </c:tx>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876510224"/>
        <c:crosses val="autoZero"/>
        <c:auto val="1"/>
        <c:lblAlgn val="ctr"/>
        <c:lblOffset val="100"/>
        <c:noMultiLvlLbl val="0"/>
      </c:catAx>
      <c:valAx>
        <c:axId val="876510224"/>
        <c:scaling>
          <c:orientation val="minMax"/>
          <c:min val="0.150000000000000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GB" sz="1600" b="0" i="0" kern="1200" baseline="0">
                    <a:solidFill>
                      <a:srgbClr val="595959"/>
                    </a:solidFill>
                    <a:effectLst/>
                  </a:rPr>
                  <a:t>Scaled spread)</a:t>
                </a:r>
                <a:endParaRPr lang="en-NL" sz="1600">
                  <a:effectLst/>
                </a:endParaRPr>
              </a:p>
            </c:rich>
          </c:tx>
          <c:overlay val="0"/>
          <c:spPr>
            <a:noFill/>
            <a:ln>
              <a:noFill/>
            </a:ln>
            <a:effectLst/>
          </c:spPr>
          <c:txPr>
            <a:bodyPr rot="-54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6924741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5534259259259263E-2"/>
          <c:y val="2.5763235294117653E-2"/>
          <c:w val="0.80893148148148153"/>
          <c:h val="0.73345000000000005"/>
        </c:manualLayout>
      </c:layout>
      <c:lineChart>
        <c:grouping val="standard"/>
        <c:varyColors val="0"/>
        <c:ser>
          <c:idx val="5"/>
          <c:order val="0"/>
          <c:tx>
            <c:v>'Regular' Sob. rad.</c:v>
          </c:tx>
          <c:spPr>
            <a:ln w="25400" cap="rnd">
              <a:solidFill>
                <a:schemeClr val="accent1"/>
              </a:solidFill>
              <a:round/>
            </a:ln>
            <a:effectLst/>
          </c:spPr>
          <c:marker>
            <c:symbol val="circle"/>
            <c:size val="5"/>
            <c:spPr>
              <a:solidFill>
                <a:schemeClr val="accent1"/>
              </a:solidFill>
              <a:ln w="9525">
                <a:solidFill>
                  <a:schemeClr val="accent1"/>
                </a:solidFill>
              </a:ln>
              <a:effectLst/>
            </c:spPr>
          </c:marker>
          <c:cat>
            <c:numRef>
              <c:f>'Spread &amp; discr.'!$Y$4:$Y$12</c:f>
              <c:numCache>
                <c:formatCode>General</c:formatCode>
                <c:ptCount val="9"/>
                <c:pt idx="0">
                  <c:v>4</c:v>
                </c:pt>
                <c:pt idx="1">
                  <c:v>6</c:v>
                </c:pt>
                <c:pt idx="2">
                  <c:v>10</c:v>
                </c:pt>
                <c:pt idx="3">
                  <c:v>15</c:v>
                </c:pt>
                <c:pt idx="4">
                  <c:v>20</c:v>
                </c:pt>
                <c:pt idx="5">
                  <c:v>30</c:v>
                </c:pt>
                <c:pt idx="6">
                  <c:v>40</c:v>
                </c:pt>
                <c:pt idx="7">
                  <c:v>50</c:v>
                </c:pt>
                <c:pt idx="8">
                  <c:v>100</c:v>
                </c:pt>
              </c:numCache>
            </c:numRef>
          </c:cat>
          <c:val>
            <c:numRef>
              <c:f>'Spread &amp; discr.'!$AH$4:$AH$12</c:f>
              <c:numCache>
                <c:formatCode>0.000</c:formatCode>
                <c:ptCount val="9"/>
                <c:pt idx="0">
                  <c:v>0.78161190977107198</c:v>
                </c:pt>
                <c:pt idx="1">
                  <c:v>0.77815451760895504</c:v>
                </c:pt>
                <c:pt idx="2">
                  <c:v>0.79154016971540397</c:v>
                </c:pt>
                <c:pt idx="3">
                  <c:v>0.79267088736131797</c:v>
                </c:pt>
                <c:pt idx="4">
                  <c:v>0.79177460788344001</c:v>
                </c:pt>
                <c:pt idx="5">
                  <c:v>0.79041601215518398</c:v>
                </c:pt>
                <c:pt idx="6">
                  <c:v>0.78860069241913799</c:v>
                </c:pt>
                <c:pt idx="7">
                  <c:v>0.78675673962707104</c:v>
                </c:pt>
                <c:pt idx="8">
                  <c:v>0.780482580805679</c:v>
                </c:pt>
              </c:numCache>
            </c:numRef>
          </c:val>
          <c:smooth val="0"/>
          <c:extLst>
            <c:ext xmlns:c16="http://schemas.microsoft.com/office/drawing/2014/chart" uri="{C3380CC4-5D6E-409C-BE32-E72D297353CC}">
              <c16:uniqueId val="{00000000-FA81-478B-919F-A585C89191EE}"/>
            </c:ext>
          </c:extLst>
        </c:ser>
        <c:ser>
          <c:idx val="6"/>
          <c:order val="1"/>
          <c:tx>
            <c:v>'Partial' Sob. rad.</c:v>
          </c:tx>
          <c:spPr>
            <a:ln w="25400" cap="rnd">
              <a:solidFill>
                <a:schemeClr val="accent2"/>
              </a:solidFill>
              <a:round/>
            </a:ln>
            <a:effectLst/>
          </c:spPr>
          <c:marker>
            <c:symbol val="triangle"/>
            <c:size val="5"/>
            <c:spPr>
              <a:solidFill>
                <a:schemeClr val="accent2"/>
              </a:solidFill>
              <a:ln w="9525">
                <a:solidFill>
                  <a:schemeClr val="accent2"/>
                </a:solidFill>
              </a:ln>
              <a:effectLst/>
            </c:spPr>
          </c:marker>
          <c:cat>
            <c:numRef>
              <c:f>'Spread &amp; discr.'!$Y$4:$Y$12</c:f>
              <c:numCache>
                <c:formatCode>General</c:formatCode>
                <c:ptCount val="9"/>
                <c:pt idx="0">
                  <c:v>4</c:v>
                </c:pt>
                <c:pt idx="1">
                  <c:v>6</c:v>
                </c:pt>
                <c:pt idx="2">
                  <c:v>10</c:v>
                </c:pt>
                <c:pt idx="3">
                  <c:v>15</c:v>
                </c:pt>
                <c:pt idx="4">
                  <c:v>20</c:v>
                </c:pt>
                <c:pt idx="5">
                  <c:v>30</c:v>
                </c:pt>
                <c:pt idx="6">
                  <c:v>40</c:v>
                </c:pt>
                <c:pt idx="7">
                  <c:v>50</c:v>
                </c:pt>
                <c:pt idx="8">
                  <c:v>100</c:v>
                </c:pt>
              </c:numCache>
            </c:numRef>
          </c:cat>
          <c:val>
            <c:numRef>
              <c:f>'Spread &amp; discr.'!$AI$4:$AI$12</c:f>
              <c:numCache>
                <c:formatCode>0.000</c:formatCode>
                <c:ptCount val="9"/>
                <c:pt idx="0">
                  <c:v>0.74650252371759596</c:v>
                </c:pt>
                <c:pt idx="1">
                  <c:v>0.76041988179626407</c:v>
                </c:pt>
                <c:pt idx="2">
                  <c:v>0.77729792805935338</c:v>
                </c:pt>
                <c:pt idx="3">
                  <c:v>0.79843718552895127</c:v>
                </c:pt>
                <c:pt idx="4">
                  <c:v>0.82232455224535239</c:v>
                </c:pt>
                <c:pt idx="5">
                  <c:v>0.87006590296940567</c:v>
                </c:pt>
                <c:pt idx="6">
                  <c:v>0.9143792864878042</c:v>
                </c:pt>
                <c:pt idx="7">
                  <c:v>0.95932140598689131</c:v>
                </c:pt>
                <c:pt idx="8">
                  <c:v>1.2133073327248467</c:v>
                </c:pt>
              </c:numCache>
            </c:numRef>
          </c:val>
          <c:smooth val="0"/>
          <c:extLst>
            <c:ext xmlns:c16="http://schemas.microsoft.com/office/drawing/2014/chart" uri="{C3380CC4-5D6E-409C-BE32-E72D297353CC}">
              <c16:uniqueId val="{00000001-FA81-478B-919F-A585C89191EE}"/>
            </c:ext>
          </c:extLst>
        </c:ser>
        <c:ser>
          <c:idx val="7"/>
          <c:order val="2"/>
          <c:tx>
            <c:v>'Full' Rd rad.</c:v>
          </c:tx>
          <c:spPr>
            <a:ln w="25400" cap="rnd">
              <a:solidFill>
                <a:schemeClr val="accent3"/>
              </a:solidFill>
              <a:round/>
            </a:ln>
            <a:effectLst/>
          </c:spPr>
          <c:marker>
            <c:symbol val="square"/>
            <c:size val="5"/>
            <c:spPr>
              <a:solidFill>
                <a:schemeClr val="bg2">
                  <a:lumMod val="75000"/>
                </a:schemeClr>
              </a:solidFill>
              <a:ln w="9525">
                <a:solidFill>
                  <a:schemeClr val="accent3"/>
                </a:solidFill>
              </a:ln>
              <a:effectLst/>
            </c:spPr>
          </c:marker>
          <c:cat>
            <c:numRef>
              <c:f>'Spread &amp; discr.'!$Y$4:$Y$12</c:f>
              <c:numCache>
                <c:formatCode>General</c:formatCode>
                <c:ptCount val="9"/>
                <c:pt idx="0">
                  <c:v>4</c:v>
                </c:pt>
                <c:pt idx="1">
                  <c:v>6</c:v>
                </c:pt>
                <c:pt idx="2">
                  <c:v>10</c:v>
                </c:pt>
                <c:pt idx="3">
                  <c:v>15</c:v>
                </c:pt>
                <c:pt idx="4">
                  <c:v>20</c:v>
                </c:pt>
                <c:pt idx="5">
                  <c:v>30</c:v>
                </c:pt>
                <c:pt idx="6">
                  <c:v>40</c:v>
                </c:pt>
                <c:pt idx="7">
                  <c:v>50</c:v>
                </c:pt>
                <c:pt idx="8">
                  <c:v>100</c:v>
                </c:pt>
              </c:numCache>
            </c:numRef>
          </c:cat>
          <c:val>
            <c:numRef>
              <c:f>'Spread &amp; discr.'!$AJ$4:$AJ$12</c:f>
              <c:numCache>
                <c:formatCode>0.000</c:formatCode>
                <c:ptCount val="9"/>
                <c:pt idx="0">
                  <c:v>0.82821093988030303</c:v>
                </c:pt>
                <c:pt idx="1">
                  <c:v>0.801569273308538</c:v>
                </c:pt>
                <c:pt idx="2">
                  <c:v>0.79858241800433405</c:v>
                </c:pt>
                <c:pt idx="3">
                  <c:v>0.79588293168254998</c:v>
                </c:pt>
                <c:pt idx="4">
                  <c:v>0.792933116738887</c:v>
                </c:pt>
                <c:pt idx="5">
                  <c:v>0.78832350743209101</c:v>
                </c:pt>
                <c:pt idx="6">
                  <c:v>0.78494405806606704</c:v>
                </c:pt>
                <c:pt idx="7">
                  <c:v>0.78156652422574302</c:v>
                </c:pt>
                <c:pt idx="8">
                  <c:v>0.77244151395471905</c:v>
                </c:pt>
              </c:numCache>
            </c:numRef>
          </c:val>
          <c:smooth val="0"/>
          <c:extLst>
            <c:ext xmlns:c16="http://schemas.microsoft.com/office/drawing/2014/chart" uri="{C3380CC4-5D6E-409C-BE32-E72D297353CC}">
              <c16:uniqueId val="{00000002-FA81-478B-919F-A585C89191EE}"/>
            </c:ext>
          </c:extLst>
        </c:ser>
        <c:ser>
          <c:idx val="8"/>
          <c:order val="3"/>
          <c:tx>
            <c:v>'Partial' Rd rad.</c:v>
          </c:tx>
          <c:spPr>
            <a:ln w="25400" cap="rnd">
              <a:solidFill>
                <a:schemeClr val="accent4"/>
              </a:solidFill>
              <a:round/>
            </a:ln>
            <a:effectLst/>
          </c:spPr>
          <c:marker>
            <c:symbol val="diamond"/>
            <c:size val="5"/>
            <c:spPr>
              <a:solidFill>
                <a:schemeClr val="accent4"/>
              </a:solidFill>
              <a:ln w="9525">
                <a:solidFill>
                  <a:schemeClr val="accent4"/>
                </a:solidFill>
              </a:ln>
              <a:effectLst/>
            </c:spPr>
          </c:marker>
          <c:cat>
            <c:numRef>
              <c:f>'Spread &amp; discr.'!$Y$4:$Y$12</c:f>
              <c:numCache>
                <c:formatCode>General</c:formatCode>
                <c:ptCount val="9"/>
                <c:pt idx="0">
                  <c:v>4</c:v>
                </c:pt>
                <c:pt idx="1">
                  <c:v>6</c:v>
                </c:pt>
                <c:pt idx="2">
                  <c:v>10</c:v>
                </c:pt>
                <c:pt idx="3">
                  <c:v>15</c:v>
                </c:pt>
                <c:pt idx="4">
                  <c:v>20</c:v>
                </c:pt>
                <c:pt idx="5">
                  <c:v>30</c:v>
                </c:pt>
                <c:pt idx="6">
                  <c:v>40</c:v>
                </c:pt>
                <c:pt idx="7">
                  <c:v>50</c:v>
                </c:pt>
                <c:pt idx="8">
                  <c:v>100</c:v>
                </c:pt>
              </c:numCache>
            </c:numRef>
          </c:cat>
          <c:val>
            <c:numRef>
              <c:f>'Spread &amp; discr.'!$AK$4:$AK$12</c:f>
              <c:numCache>
                <c:formatCode>0.000</c:formatCode>
                <c:ptCount val="9"/>
                <c:pt idx="0">
                  <c:v>0.75424758315630303</c:v>
                </c:pt>
                <c:pt idx="1">
                  <c:v>0.76600624254134664</c:v>
                </c:pt>
                <c:pt idx="2">
                  <c:v>0.78448936012438042</c:v>
                </c:pt>
                <c:pt idx="3">
                  <c:v>0.80520566649537884</c:v>
                </c:pt>
                <c:pt idx="4">
                  <c:v>0.82440370708211086</c:v>
                </c:pt>
                <c:pt idx="5">
                  <c:v>0.86246226993025921</c:v>
                </c:pt>
                <c:pt idx="6">
                  <c:v>0.90106131353848029</c:v>
                </c:pt>
                <c:pt idx="7">
                  <c:v>0.95256697739703788</c:v>
                </c:pt>
                <c:pt idx="8">
                  <c:v>1.1811698833829238</c:v>
                </c:pt>
              </c:numCache>
            </c:numRef>
          </c:val>
          <c:smooth val="0"/>
          <c:extLst>
            <c:ext xmlns:c16="http://schemas.microsoft.com/office/drawing/2014/chart" uri="{C3380CC4-5D6E-409C-BE32-E72D297353CC}">
              <c16:uniqueId val="{00000003-FA81-478B-919F-A585C89191EE}"/>
            </c:ext>
          </c:extLst>
        </c:ser>
        <c:ser>
          <c:idx val="9"/>
          <c:order val="4"/>
          <c:tx>
            <c:v>EOT (M=500)</c:v>
          </c:tx>
          <c:spPr>
            <a:ln w="25400" cap="rnd">
              <a:solidFill>
                <a:schemeClr val="accent6"/>
              </a:solidFill>
              <a:round/>
            </a:ln>
            <a:effectLst/>
          </c:spPr>
          <c:marker>
            <c:symbol val="x"/>
            <c:size val="5"/>
            <c:spPr>
              <a:noFill/>
              <a:ln w="9525">
                <a:solidFill>
                  <a:srgbClr val="00B050"/>
                </a:solidFill>
              </a:ln>
              <a:effectLst/>
            </c:spPr>
          </c:marker>
          <c:cat>
            <c:numRef>
              <c:f>'Spread &amp; discr.'!$Y$4:$Y$12</c:f>
              <c:numCache>
                <c:formatCode>General</c:formatCode>
                <c:ptCount val="9"/>
                <c:pt idx="0">
                  <c:v>4</c:v>
                </c:pt>
                <c:pt idx="1">
                  <c:v>6</c:v>
                </c:pt>
                <c:pt idx="2">
                  <c:v>10</c:v>
                </c:pt>
                <c:pt idx="3">
                  <c:v>15</c:v>
                </c:pt>
                <c:pt idx="4">
                  <c:v>20</c:v>
                </c:pt>
                <c:pt idx="5">
                  <c:v>30</c:v>
                </c:pt>
                <c:pt idx="6">
                  <c:v>40</c:v>
                </c:pt>
                <c:pt idx="7">
                  <c:v>50</c:v>
                </c:pt>
                <c:pt idx="8">
                  <c:v>100</c:v>
                </c:pt>
              </c:numCache>
            </c:numRef>
          </c:cat>
          <c:val>
            <c:numRef>
              <c:f>'Spread &amp; discr.'!$AE$4:$AE$12</c:f>
              <c:numCache>
                <c:formatCode>General</c:formatCode>
                <c:ptCount val="9"/>
                <c:pt idx="0">
                  <c:v>0.240548696680042</c:v>
                </c:pt>
                <c:pt idx="1">
                  <c:v>0.25359280723393002</c:v>
                </c:pt>
                <c:pt idx="2">
                  <c:v>0.29481549482903302</c:v>
                </c:pt>
                <c:pt idx="3">
                  <c:v>0.33975286242342001</c:v>
                </c:pt>
                <c:pt idx="4">
                  <c:v>0.39479811718114399</c:v>
                </c:pt>
                <c:pt idx="5">
                  <c:v>0.46014742123927299</c:v>
                </c:pt>
                <c:pt idx="6">
                  <c:v>0.53857773416129295</c:v>
                </c:pt>
                <c:pt idx="7">
                  <c:v>0.60824456864226994</c:v>
                </c:pt>
                <c:pt idx="8">
                  <c:v>0.91199251032919604</c:v>
                </c:pt>
              </c:numCache>
            </c:numRef>
          </c:val>
          <c:smooth val="0"/>
          <c:extLst>
            <c:ext xmlns:c16="http://schemas.microsoft.com/office/drawing/2014/chart" uri="{C3380CC4-5D6E-409C-BE32-E72D297353CC}">
              <c16:uniqueId val="{00000004-FA81-478B-919F-A585C89191EE}"/>
            </c:ext>
          </c:extLst>
        </c:ser>
        <c:ser>
          <c:idx val="11"/>
          <c:order val="5"/>
          <c:tx>
            <c:v>'Full' Sob. wind.</c:v>
          </c:tx>
          <c:spPr>
            <a:ln w="22225" cap="rnd">
              <a:solidFill>
                <a:srgbClr val="7030A0"/>
              </a:solidFill>
              <a:round/>
            </a:ln>
            <a:effectLst/>
          </c:spPr>
          <c:marker>
            <c:symbol val="none"/>
          </c:marker>
          <c:val>
            <c:numRef>
              <c:f>'Spread &amp; discr.'!$AL$4:$AL$12</c:f>
              <c:numCache>
                <c:formatCode>General</c:formatCode>
                <c:ptCount val="9"/>
                <c:pt idx="0">
                  <c:v>0.26005193280303501</c:v>
                </c:pt>
                <c:pt idx="1">
                  <c:v>0.25563379221802301</c:v>
                </c:pt>
                <c:pt idx="2">
                  <c:v>0.27027731195429799</c:v>
                </c:pt>
                <c:pt idx="3">
                  <c:v>0.27181021125730798</c:v>
                </c:pt>
                <c:pt idx="4">
                  <c:v>0.27263910151917098</c:v>
                </c:pt>
                <c:pt idx="5">
                  <c:v>0.27164009908079501</c:v>
                </c:pt>
                <c:pt idx="6">
                  <c:v>0.27005232245441402</c:v>
                </c:pt>
                <c:pt idx="7">
                  <c:v>0.26748501838300398</c:v>
                </c:pt>
                <c:pt idx="8">
                  <c:v>0.26568207892358697</c:v>
                </c:pt>
              </c:numCache>
            </c:numRef>
          </c:val>
          <c:smooth val="0"/>
          <c:extLst>
            <c:ext xmlns:c16="http://schemas.microsoft.com/office/drawing/2014/chart" uri="{C3380CC4-5D6E-409C-BE32-E72D297353CC}">
              <c16:uniqueId val="{00000005-FA81-478B-919F-A585C89191EE}"/>
            </c:ext>
          </c:extLst>
        </c:ser>
        <c:dLbls>
          <c:showLegendKey val="0"/>
          <c:showVal val="0"/>
          <c:showCatName val="0"/>
          <c:showSerName val="0"/>
          <c:showPercent val="0"/>
          <c:showBubbleSize val="0"/>
        </c:dLbls>
        <c:marker val="1"/>
        <c:smooth val="0"/>
        <c:axId val="692474176"/>
        <c:axId val="876510224"/>
      </c:lineChart>
      <c:catAx>
        <c:axId val="692474176"/>
        <c:scaling>
          <c:orientation val="minMax"/>
        </c:scaling>
        <c:delete val="0"/>
        <c:axPos val="b"/>
        <c:title>
          <c:tx>
            <c:rich>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GB" sz="1600"/>
                  <a:t>number</a:t>
                </a:r>
                <a:r>
                  <a:rPr lang="en-GB" sz="1600" baseline="0"/>
                  <a:t> of trajectories</a:t>
                </a:r>
              </a:p>
            </c:rich>
          </c:tx>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876510224"/>
        <c:crosses val="autoZero"/>
        <c:auto val="1"/>
        <c:lblAlgn val="ctr"/>
        <c:lblOffset val="100"/>
        <c:noMultiLvlLbl val="0"/>
      </c:catAx>
      <c:valAx>
        <c:axId val="876510224"/>
        <c:scaling>
          <c:orientation val="minMax"/>
          <c:max val="1.3"/>
          <c:min val="0.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GB" sz="1600" baseline="0">
                    <a:effectLst/>
                  </a:rPr>
                  <a:t>Scaled W</a:t>
                </a:r>
                <a:r>
                  <a:rPr lang="en-GB" sz="1600" spc="-700" baseline="-25000">
                    <a:effectLst/>
                  </a:rPr>
                  <a:t>2</a:t>
                </a:r>
                <a:r>
                  <a:rPr lang="en-GB" sz="1600" baseline="30000">
                    <a:effectLst/>
                  </a:rPr>
                  <a:t>2</a:t>
                </a:r>
                <a:r>
                  <a:rPr lang="en-GB" sz="1600" baseline="0"/>
                  <a:t> </a:t>
                </a:r>
              </a:p>
            </c:rich>
          </c:tx>
          <c:overlay val="0"/>
          <c:spPr>
            <a:noFill/>
            <a:ln>
              <a:noFill/>
            </a:ln>
            <a:effectLst/>
          </c:spPr>
          <c:txPr>
            <a:bodyPr rot="-54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6924741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5534259259259263E-2"/>
          <c:y val="2.5763235294117653E-2"/>
          <c:w val="0.80893148148148153"/>
          <c:h val="0.73760032679738563"/>
        </c:manualLayout>
      </c:layout>
      <c:lineChart>
        <c:grouping val="standard"/>
        <c:varyColors val="0"/>
        <c:ser>
          <c:idx val="0"/>
          <c:order val="0"/>
          <c:tx>
            <c:v>'Reg.' Sob. rad.</c:v>
          </c:tx>
          <c:spPr>
            <a:ln w="25400" cap="sq">
              <a:solidFill>
                <a:schemeClr val="accent1"/>
              </a:solidFill>
              <a:prstDash val="solid"/>
              <a:round/>
            </a:ln>
            <a:effectLst/>
          </c:spPr>
          <c:marker>
            <c:symbol val="circle"/>
            <c:size val="5"/>
            <c:spPr>
              <a:solidFill>
                <a:schemeClr val="accent1"/>
              </a:solidFill>
              <a:ln w="9525">
                <a:solidFill>
                  <a:schemeClr val="accent1"/>
                </a:solidFill>
              </a:ln>
              <a:effectLst/>
            </c:spPr>
          </c:marker>
          <c:cat>
            <c:numRef>
              <c:f>'Spread &amp; discr.'!$Y$4:$Y$12</c:f>
              <c:numCache>
                <c:formatCode>General</c:formatCode>
                <c:ptCount val="9"/>
                <c:pt idx="0">
                  <c:v>4</c:v>
                </c:pt>
                <c:pt idx="1">
                  <c:v>6</c:v>
                </c:pt>
                <c:pt idx="2">
                  <c:v>10</c:v>
                </c:pt>
                <c:pt idx="3">
                  <c:v>15</c:v>
                </c:pt>
                <c:pt idx="4">
                  <c:v>20</c:v>
                </c:pt>
                <c:pt idx="5">
                  <c:v>30</c:v>
                </c:pt>
                <c:pt idx="6">
                  <c:v>40</c:v>
                </c:pt>
                <c:pt idx="7">
                  <c:v>50</c:v>
                </c:pt>
                <c:pt idx="8">
                  <c:v>100</c:v>
                </c:pt>
              </c:numCache>
            </c:numRef>
          </c:cat>
          <c:val>
            <c:numRef>
              <c:f>'Spread &amp; discr.'!$R$4:$R$12</c:f>
              <c:numCache>
                <c:formatCode>General</c:formatCode>
                <c:ptCount val="9"/>
                <c:pt idx="0">
                  <c:v>0.20662878229380899</c:v>
                </c:pt>
                <c:pt idx="1">
                  <c:v>0.193694360655248</c:v>
                </c:pt>
                <c:pt idx="2">
                  <c:v>0.182551634203477</c:v>
                </c:pt>
                <c:pt idx="3">
                  <c:v>0.178696622092748</c:v>
                </c:pt>
                <c:pt idx="4">
                  <c:v>0.17409204627237701</c:v>
                </c:pt>
                <c:pt idx="5">
                  <c:v>0.17059007407247401</c:v>
                </c:pt>
                <c:pt idx="6">
                  <c:v>0.16964148615781299</c:v>
                </c:pt>
                <c:pt idx="7">
                  <c:v>0.167963149601143</c:v>
                </c:pt>
                <c:pt idx="8">
                  <c:v>0.166678653605914</c:v>
                </c:pt>
              </c:numCache>
            </c:numRef>
          </c:val>
          <c:smooth val="0"/>
          <c:extLst>
            <c:ext xmlns:c16="http://schemas.microsoft.com/office/drawing/2014/chart" uri="{C3380CC4-5D6E-409C-BE32-E72D297353CC}">
              <c16:uniqueId val="{00000006-A83B-4680-AECF-980DCC392DD8}"/>
            </c:ext>
          </c:extLst>
        </c:ser>
        <c:ser>
          <c:idx val="1"/>
          <c:order val="1"/>
          <c:tx>
            <c:v>'Pinned' Sob. rad.</c:v>
          </c:tx>
          <c:spPr>
            <a:ln w="25400" cap="sq">
              <a:solidFill>
                <a:schemeClr val="accent2"/>
              </a:solidFill>
              <a:prstDash val="solid"/>
              <a:round/>
            </a:ln>
            <a:effectLst/>
          </c:spPr>
          <c:marker>
            <c:symbol val="triangle"/>
            <c:size val="5"/>
            <c:spPr>
              <a:solidFill>
                <a:schemeClr val="accent2"/>
              </a:solidFill>
              <a:ln w="9525">
                <a:solidFill>
                  <a:schemeClr val="accent2"/>
                </a:solidFill>
              </a:ln>
              <a:effectLst/>
            </c:spPr>
          </c:marker>
          <c:cat>
            <c:numRef>
              <c:f>'Spread &amp; discr.'!$Y$4:$Y$12</c:f>
              <c:numCache>
                <c:formatCode>General</c:formatCode>
                <c:ptCount val="9"/>
                <c:pt idx="0">
                  <c:v>4</c:v>
                </c:pt>
                <c:pt idx="1">
                  <c:v>6</c:v>
                </c:pt>
                <c:pt idx="2">
                  <c:v>10</c:v>
                </c:pt>
                <c:pt idx="3">
                  <c:v>15</c:v>
                </c:pt>
                <c:pt idx="4">
                  <c:v>20</c:v>
                </c:pt>
                <c:pt idx="5">
                  <c:v>30</c:v>
                </c:pt>
                <c:pt idx="6">
                  <c:v>40</c:v>
                </c:pt>
                <c:pt idx="7">
                  <c:v>50</c:v>
                </c:pt>
                <c:pt idx="8">
                  <c:v>100</c:v>
                </c:pt>
              </c:numCache>
            </c:numRef>
          </c:cat>
          <c:val>
            <c:numRef>
              <c:f>'Spread &amp; discr.'!$S$4:$S$12</c:f>
              <c:numCache>
                <c:formatCode>General</c:formatCode>
                <c:ptCount val="9"/>
                <c:pt idx="0">
                  <c:v>0.36442138415423703</c:v>
                </c:pt>
                <c:pt idx="1">
                  <c:v>0.32223607019482298</c:v>
                </c:pt>
                <c:pt idx="2">
                  <c:v>0.303981767843851</c:v>
                </c:pt>
                <c:pt idx="3">
                  <c:v>0.29420564591412002</c:v>
                </c:pt>
                <c:pt idx="4">
                  <c:v>0.29119511114367502</c:v>
                </c:pt>
                <c:pt idx="5">
                  <c:v>0.28620634803939199</c:v>
                </c:pt>
                <c:pt idx="6">
                  <c:v>0.284155439306154</c:v>
                </c:pt>
                <c:pt idx="7">
                  <c:v>0.28269993284101702</c:v>
                </c:pt>
                <c:pt idx="8">
                  <c:v>0.28010257289081397</c:v>
                </c:pt>
              </c:numCache>
            </c:numRef>
          </c:val>
          <c:smooth val="0"/>
          <c:extLst>
            <c:ext xmlns:c16="http://schemas.microsoft.com/office/drawing/2014/chart" uri="{C3380CC4-5D6E-409C-BE32-E72D297353CC}">
              <c16:uniqueId val="{00000007-A83B-4680-AECF-980DCC392DD8}"/>
            </c:ext>
          </c:extLst>
        </c:ser>
        <c:ser>
          <c:idx val="2"/>
          <c:order val="2"/>
          <c:tx>
            <c:v>'Full' Rd rad.</c:v>
          </c:tx>
          <c:spPr>
            <a:ln w="25400" cap="sq">
              <a:solidFill>
                <a:schemeClr val="accent3"/>
              </a:solidFill>
              <a:prstDash val="solid"/>
              <a:round/>
            </a:ln>
            <a:effectLst/>
          </c:spPr>
          <c:marker>
            <c:symbol val="square"/>
            <c:size val="5"/>
            <c:spPr>
              <a:solidFill>
                <a:schemeClr val="accent3"/>
              </a:solidFill>
              <a:ln w="9525">
                <a:solidFill>
                  <a:schemeClr val="accent3"/>
                </a:solidFill>
              </a:ln>
              <a:effectLst/>
            </c:spPr>
          </c:marker>
          <c:cat>
            <c:numRef>
              <c:f>'Spread &amp; discr.'!$Y$4:$Y$12</c:f>
              <c:numCache>
                <c:formatCode>General</c:formatCode>
                <c:ptCount val="9"/>
                <c:pt idx="0">
                  <c:v>4</c:v>
                </c:pt>
                <c:pt idx="1">
                  <c:v>6</c:v>
                </c:pt>
                <c:pt idx="2">
                  <c:v>10</c:v>
                </c:pt>
                <c:pt idx="3">
                  <c:v>15</c:v>
                </c:pt>
                <c:pt idx="4">
                  <c:v>20</c:v>
                </c:pt>
                <c:pt idx="5">
                  <c:v>30</c:v>
                </c:pt>
                <c:pt idx="6">
                  <c:v>40</c:v>
                </c:pt>
                <c:pt idx="7">
                  <c:v>50</c:v>
                </c:pt>
                <c:pt idx="8">
                  <c:v>100</c:v>
                </c:pt>
              </c:numCache>
            </c:numRef>
          </c:cat>
          <c:val>
            <c:numRef>
              <c:f>'Spread &amp; discr.'!$T$4:$T$12</c:f>
              <c:numCache>
                <c:formatCode>General</c:formatCode>
                <c:ptCount val="9"/>
                <c:pt idx="0">
                  <c:v>0.18947162513478299</c:v>
                </c:pt>
                <c:pt idx="1">
                  <c:v>0.17742507542952801</c:v>
                </c:pt>
                <c:pt idx="2">
                  <c:v>0.17404163296816</c:v>
                </c:pt>
                <c:pt idx="3">
                  <c:v>0.170713044707277</c:v>
                </c:pt>
                <c:pt idx="4">
                  <c:v>0.171154557693387</c:v>
                </c:pt>
                <c:pt idx="5">
                  <c:v>0.16908174771213599</c:v>
                </c:pt>
                <c:pt idx="6">
                  <c:v>0.170088627769897</c:v>
                </c:pt>
                <c:pt idx="7">
                  <c:v>0.17071851399493601</c:v>
                </c:pt>
                <c:pt idx="8">
                  <c:v>0.16767186049729199</c:v>
                </c:pt>
              </c:numCache>
            </c:numRef>
          </c:val>
          <c:smooth val="0"/>
          <c:extLst>
            <c:ext xmlns:c16="http://schemas.microsoft.com/office/drawing/2014/chart" uri="{C3380CC4-5D6E-409C-BE32-E72D297353CC}">
              <c16:uniqueId val="{00000008-A83B-4680-AECF-980DCC392DD8}"/>
            </c:ext>
          </c:extLst>
        </c:ser>
        <c:ser>
          <c:idx val="3"/>
          <c:order val="3"/>
          <c:tx>
            <c:v>'Partial' Rd rad.</c:v>
          </c:tx>
          <c:spPr>
            <a:ln w="25400" cap="sq">
              <a:solidFill>
                <a:schemeClr val="accent4"/>
              </a:solidFill>
              <a:prstDash val="solid"/>
              <a:round/>
            </a:ln>
            <a:effectLst/>
          </c:spPr>
          <c:marker>
            <c:symbol val="diamond"/>
            <c:size val="5"/>
            <c:spPr>
              <a:solidFill>
                <a:schemeClr val="accent4"/>
              </a:solidFill>
              <a:ln w="9525">
                <a:solidFill>
                  <a:schemeClr val="accent4"/>
                </a:solidFill>
              </a:ln>
              <a:effectLst/>
            </c:spPr>
          </c:marker>
          <c:cat>
            <c:numRef>
              <c:f>'Spread &amp; discr.'!$Y$4:$Y$12</c:f>
              <c:numCache>
                <c:formatCode>General</c:formatCode>
                <c:ptCount val="9"/>
                <c:pt idx="0">
                  <c:v>4</c:v>
                </c:pt>
                <c:pt idx="1">
                  <c:v>6</c:v>
                </c:pt>
                <c:pt idx="2">
                  <c:v>10</c:v>
                </c:pt>
                <c:pt idx="3">
                  <c:v>15</c:v>
                </c:pt>
                <c:pt idx="4">
                  <c:v>20</c:v>
                </c:pt>
                <c:pt idx="5">
                  <c:v>30</c:v>
                </c:pt>
                <c:pt idx="6">
                  <c:v>40</c:v>
                </c:pt>
                <c:pt idx="7">
                  <c:v>50</c:v>
                </c:pt>
                <c:pt idx="8">
                  <c:v>100</c:v>
                </c:pt>
              </c:numCache>
            </c:numRef>
          </c:cat>
          <c:val>
            <c:numRef>
              <c:f>'Spread &amp; discr.'!$U$4:$U$12</c:f>
              <c:numCache>
                <c:formatCode>General</c:formatCode>
                <c:ptCount val="9"/>
                <c:pt idx="0">
                  <c:v>0.32330088875368501</c:v>
                </c:pt>
                <c:pt idx="1">
                  <c:v>0.30307168709448901</c:v>
                </c:pt>
                <c:pt idx="2">
                  <c:v>0.29325840399676001</c:v>
                </c:pt>
                <c:pt idx="3">
                  <c:v>0.28693109175573001</c:v>
                </c:pt>
                <c:pt idx="4">
                  <c:v>0.28623696173101199</c:v>
                </c:pt>
                <c:pt idx="5">
                  <c:v>0.28314436606498999</c:v>
                </c:pt>
                <c:pt idx="6">
                  <c:v>0.281644731921256</c:v>
                </c:pt>
                <c:pt idx="7">
                  <c:v>0.28366509222974301</c:v>
                </c:pt>
                <c:pt idx="8">
                  <c:v>0.28084196751145002</c:v>
                </c:pt>
              </c:numCache>
            </c:numRef>
          </c:val>
          <c:smooth val="0"/>
          <c:extLst>
            <c:ext xmlns:c16="http://schemas.microsoft.com/office/drawing/2014/chart" uri="{C3380CC4-5D6E-409C-BE32-E72D297353CC}">
              <c16:uniqueId val="{00000009-A83B-4680-AECF-980DCC392DD8}"/>
            </c:ext>
          </c:extLst>
        </c:ser>
        <c:ser>
          <c:idx val="4"/>
          <c:order val="4"/>
          <c:tx>
            <c:v>EOT (M=500)</c:v>
          </c:tx>
          <c:spPr>
            <a:ln w="25400" cap="sq">
              <a:solidFill>
                <a:schemeClr val="accent6"/>
              </a:solidFill>
              <a:prstDash val="solid"/>
              <a:round/>
            </a:ln>
            <a:effectLst/>
          </c:spPr>
          <c:marker>
            <c:symbol val="x"/>
            <c:size val="5"/>
            <c:spPr>
              <a:noFill/>
              <a:ln w="9525">
                <a:solidFill>
                  <a:srgbClr val="00B050"/>
                </a:solidFill>
              </a:ln>
              <a:effectLst/>
            </c:spPr>
          </c:marker>
          <c:cat>
            <c:numRef>
              <c:f>'Spread &amp; discr.'!$Y$4:$Y$12</c:f>
              <c:numCache>
                <c:formatCode>General</c:formatCode>
                <c:ptCount val="9"/>
                <c:pt idx="0">
                  <c:v>4</c:v>
                </c:pt>
                <c:pt idx="1">
                  <c:v>6</c:v>
                </c:pt>
                <c:pt idx="2">
                  <c:v>10</c:v>
                </c:pt>
                <c:pt idx="3">
                  <c:v>15</c:v>
                </c:pt>
                <c:pt idx="4">
                  <c:v>20</c:v>
                </c:pt>
                <c:pt idx="5">
                  <c:v>30</c:v>
                </c:pt>
                <c:pt idx="6">
                  <c:v>40</c:v>
                </c:pt>
                <c:pt idx="7">
                  <c:v>50</c:v>
                </c:pt>
                <c:pt idx="8">
                  <c:v>100</c:v>
                </c:pt>
              </c:numCache>
            </c:numRef>
          </c:cat>
          <c:val>
            <c:numRef>
              <c:f>'Spread &amp; discr.'!$O$4:$O$12</c:f>
              <c:numCache>
                <c:formatCode>General</c:formatCode>
                <c:ptCount val="9"/>
                <c:pt idx="0">
                  <c:v>0.35005787070986499</c:v>
                </c:pt>
                <c:pt idx="1">
                  <c:v>0.33626727239904303</c:v>
                </c:pt>
                <c:pt idx="2">
                  <c:v>0.32715855819060902</c:v>
                </c:pt>
                <c:pt idx="3">
                  <c:v>0.32064365613672202</c:v>
                </c:pt>
                <c:pt idx="4">
                  <c:v>0.32002948659223102</c:v>
                </c:pt>
                <c:pt idx="5">
                  <c:v>0.31366499478642701</c:v>
                </c:pt>
                <c:pt idx="6">
                  <c:v>0.31051385613516203</c:v>
                </c:pt>
                <c:pt idx="7">
                  <c:v>0.30947450249743302</c:v>
                </c:pt>
                <c:pt idx="8">
                  <c:v>0.30009892369279001</c:v>
                </c:pt>
              </c:numCache>
            </c:numRef>
          </c:val>
          <c:smooth val="0"/>
          <c:extLst>
            <c:ext xmlns:c16="http://schemas.microsoft.com/office/drawing/2014/chart" uri="{C3380CC4-5D6E-409C-BE32-E72D297353CC}">
              <c16:uniqueId val="{0000000A-A83B-4680-AECF-980DCC392DD8}"/>
            </c:ext>
          </c:extLst>
        </c:ser>
        <c:ser>
          <c:idx val="10"/>
          <c:order val="5"/>
          <c:tx>
            <c:v>'Full' Sob. wind.</c:v>
          </c:tx>
          <c:spPr>
            <a:ln w="22225" cap="rnd">
              <a:solidFill>
                <a:srgbClr val="7030A0"/>
              </a:solidFill>
              <a:prstDash val="solid"/>
              <a:round/>
            </a:ln>
            <a:effectLst/>
          </c:spPr>
          <c:marker>
            <c:symbol val="none"/>
          </c:marker>
          <c:val>
            <c:numRef>
              <c:f>'Spread &amp; discr.'!$V$4:$V$12</c:f>
              <c:numCache>
                <c:formatCode>General</c:formatCode>
                <c:ptCount val="9"/>
                <c:pt idx="0">
                  <c:v>0.192203973785044</c:v>
                </c:pt>
                <c:pt idx="1">
                  <c:v>0.17874131938462401</c:v>
                </c:pt>
                <c:pt idx="2">
                  <c:v>0.17364296381272801</c:v>
                </c:pt>
                <c:pt idx="3">
                  <c:v>0.17065676837483201</c:v>
                </c:pt>
                <c:pt idx="4">
                  <c:v>0.16955870984589999</c:v>
                </c:pt>
                <c:pt idx="5">
                  <c:v>0.16754454057082299</c:v>
                </c:pt>
                <c:pt idx="6">
                  <c:v>0.167642541740293</c:v>
                </c:pt>
                <c:pt idx="7">
                  <c:v>0.16627022503678601</c:v>
                </c:pt>
                <c:pt idx="8">
                  <c:v>0.166308833572437</c:v>
                </c:pt>
              </c:numCache>
            </c:numRef>
          </c:val>
          <c:smooth val="0"/>
          <c:extLst>
            <c:ext xmlns:c16="http://schemas.microsoft.com/office/drawing/2014/chart" uri="{C3380CC4-5D6E-409C-BE32-E72D297353CC}">
              <c16:uniqueId val="{0000000B-A83B-4680-AECF-980DCC392DD8}"/>
            </c:ext>
          </c:extLst>
        </c:ser>
        <c:dLbls>
          <c:showLegendKey val="0"/>
          <c:showVal val="0"/>
          <c:showCatName val="0"/>
          <c:showSerName val="0"/>
          <c:showPercent val="0"/>
          <c:showBubbleSize val="0"/>
        </c:dLbls>
        <c:marker val="1"/>
        <c:smooth val="0"/>
        <c:axId val="692474176"/>
        <c:axId val="876510224"/>
      </c:lineChart>
      <c:catAx>
        <c:axId val="692474176"/>
        <c:scaling>
          <c:orientation val="minMax"/>
        </c:scaling>
        <c:delete val="0"/>
        <c:axPos val="b"/>
        <c:title>
          <c:tx>
            <c:rich>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GB" sz="1600"/>
                  <a:t>number</a:t>
                </a:r>
                <a:r>
                  <a:rPr lang="en-GB" sz="1600" baseline="0"/>
                  <a:t> of trajectories</a:t>
                </a:r>
              </a:p>
            </c:rich>
          </c:tx>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876510224"/>
        <c:crosses val="autoZero"/>
        <c:auto val="1"/>
        <c:lblAlgn val="ctr"/>
        <c:lblOffset val="100"/>
        <c:noMultiLvlLbl val="0"/>
      </c:catAx>
      <c:valAx>
        <c:axId val="876510224"/>
        <c:scaling>
          <c:orientation val="minMax"/>
          <c:min val="0.150000000000000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GB" sz="1600" baseline="0">
                    <a:effectLst/>
                  </a:rPr>
                  <a:t>Scaled spread</a:t>
                </a:r>
                <a:endParaRPr lang="en-GB" sz="1600" baseline="0"/>
              </a:p>
            </c:rich>
          </c:tx>
          <c:overlay val="0"/>
          <c:spPr>
            <a:noFill/>
            <a:ln>
              <a:noFill/>
            </a:ln>
            <a:effectLst/>
          </c:spPr>
          <c:txPr>
            <a:bodyPr rot="-54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6924741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1666190713846029E-2"/>
          <c:y val="4.0802124183006536E-2"/>
          <c:w val="0.91321960228780763"/>
          <c:h val="0.91299344162371809"/>
        </c:manualLayout>
      </c:layout>
      <c:lineChart>
        <c:grouping val="standard"/>
        <c:varyColors val="0"/>
        <c:ser>
          <c:idx val="0"/>
          <c:order val="0"/>
          <c:tx>
            <c:v>'Full' Sob. rad. (χ)</c:v>
          </c:tx>
          <c:spPr>
            <a:ln w="22225" cap="rnd">
              <a:solidFill>
                <a:schemeClr val="accent2"/>
              </a:solidFill>
              <a:round/>
            </a:ln>
            <a:effectLst/>
          </c:spPr>
          <c:marker>
            <c:symbol val="none"/>
          </c:marker>
          <c:cat>
            <c:numRef>
              <c:f>Correlations!$U$17:$U$24</c:f>
              <c:numCache>
                <c:formatCode>General</c:formatCode>
                <c:ptCount val="8"/>
                <c:pt idx="0">
                  <c:v>2</c:v>
                </c:pt>
                <c:pt idx="1">
                  <c:v>4</c:v>
                </c:pt>
                <c:pt idx="2">
                  <c:v>6</c:v>
                </c:pt>
                <c:pt idx="3">
                  <c:v>10</c:v>
                </c:pt>
                <c:pt idx="4">
                  <c:v>15</c:v>
                </c:pt>
                <c:pt idx="5">
                  <c:v>25</c:v>
                </c:pt>
                <c:pt idx="6">
                  <c:v>40</c:v>
                </c:pt>
                <c:pt idx="7">
                  <c:v>100</c:v>
                </c:pt>
              </c:numCache>
            </c:numRef>
          </c:cat>
          <c:val>
            <c:numRef>
              <c:f>Correlations!$H$6:$H$13</c:f>
              <c:numCache>
                <c:formatCode>General</c:formatCode>
                <c:ptCount val="8"/>
                <c:pt idx="0">
                  <c:v>0.91288888888888897</c:v>
                </c:pt>
                <c:pt idx="1">
                  <c:v>0.95288888888888801</c:v>
                </c:pt>
                <c:pt idx="2">
                  <c:v>0.95822222222222198</c:v>
                </c:pt>
                <c:pt idx="3">
                  <c:v>0.96533333333333304</c:v>
                </c:pt>
                <c:pt idx="4">
                  <c:v>0.96888888888888902</c:v>
                </c:pt>
                <c:pt idx="5">
                  <c:v>0.97777777777777697</c:v>
                </c:pt>
                <c:pt idx="6">
                  <c:v>0.97599999999999998</c:v>
                </c:pt>
                <c:pt idx="7">
                  <c:v>0.97511111111111104</c:v>
                </c:pt>
              </c:numCache>
            </c:numRef>
          </c:val>
          <c:smooth val="0"/>
          <c:extLst>
            <c:ext xmlns:c16="http://schemas.microsoft.com/office/drawing/2014/chart" uri="{C3380CC4-5D6E-409C-BE32-E72D297353CC}">
              <c16:uniqueId val="{00000000-9D56-4C06-9A13-A837AFFEA60E}"/>
            </c:ext>
          </c:extLst>
        </c:ser>
        <c:ser>
          <c:idx val="2"/>
          <c:order val="2"/>
          <c:tx>
            <c:v>'Full' Sob. rad. (μ*)</c:v>
          </c:tx>
          <c:spPr>
            <a:ln w="22225" cap="rnd">
              <a:solidFill>
                <a:schemeClr val="accent4"/>
              </a:solidFill>
              <a:round/>
            </a:ln>
            <a:effectLst/>
          </c:spPr>
          <c:marker>
            <c:symbol val="none"/>
          </c:marker>
          <c:val>
            <c:numRef>
              <c:f>Correlations!$H$17:$H$24</c:f>
              <c:numCache>
                <c:formatCode>General</c:formatCode>
                <c:ptCount val="8"/>
                <c:pt idx="0">
                  <c:v>0.91288888888888897</c:v>
                </c:pt>
                <c:pt idx="1">
                  <c:v>0.94844444444444398</c:v>
                </c:pt>
                <c:pt idx="2">
                  <c:v>0.96177777777777795</c:v>
                </c:pt>
                <c:pt idx="3">
                  <c:v>0.962666666666666</c:v>
                </c:pt>
                <c:pt idx="4">
                  <c:v>0.96177777777777795</c:v>
                </c:pt>
                <c:pt idx="5">
                  <c:v>0.96533333333333304</c:v>
                </c:pt>
                <c:pt idx="6">
                  <c:v>0.97422222222222199</c:v>
                </c:pt>
                <c:pt idx="7">
                  <c:v>0.97777777777777697</c:v>
                </c:pt>
              </c:numCache>
            </c:numRef>
          </c:val>
          <c:smooth val="0"/>
          <c:extLst>
            <c:ext xmlns:c16="http://schemas.microsoft.com/office/drawing/2014/chart" uri="{C3380CC4-5D6E-409C-BE32-E72D297353CC}">
              <c16:uniqueId val="{00000001-9D56-4C06-9A13-A837AFFEA60E}"/>
            </c:ext>
          </c:extLst>
        </c:ser>
        <c:ser>
          <c:idx val="4"/>
          <c:order val="4"/>
          <c:tx>
            <c:v>EOT (M=1000; χ)</c:v>
          </c:tx>
          <c:spPr>
            <a:ln w="22225" cap="rnd">
              <a:solidFill>
                <a:schemeClr val="accent5">
                  <a:lumMod val="40000"/>
                  <a:lumOff val="60000"/>
                </a:schemeClr>
              </a:solidFill>
              <a:round/>
            </a:ln>
            <a:effectLst/>
          </c:spPr>
          <c:marker>
            <c:symbol val="none"/>
          </c:marker>
          <c:val>
            <c:numRef>
              <c:f>Correlations!$P$6:$P$13</c:f>
              <c:numCache>
                <c:formatCode>General</c:formatCode>
                <c:ptCount val="8"/>
                <c:pt idx="0">
                  <c:v>0.89422222222222203</c:v>
                </c:pt>
                <c:pt idx="1">
                  <c:v>0.96444444444444399</c:v>
                </c:pt>
                <c:pt idx="2">
                  <c:v>0.98488888888888804</c:v>
                </c:pt>
                <c:pt idx="3">
                  <c:v>0.99733333333333296</c:v>
                </c:pt>
                <c:pt idx="4">
                  <c:v>0.99911111111111095</c:v>
                </c:pt>
                <c:pt idx="5">
                  <c:v>0.99911111111111095</c:v>
                </c:pt>
                <c:pt idx="6">
                  <c:v>1</c:v>
                </c:pt>
                <c:pt idx="7">
                  <c:v>1</c:v>
                </c:pt>
              </c:numCache>
            </c:numRef>
          </c:val>
          <c:smooth val="0"/>
          <c:extLst>
            <c:ext xmlns:c16="http://schemas.microsoft.com/office/drawing/2014/chart" uri="{C3380CC4-5D6E-409C-BE32-E72D297353CC}">
              <c16:uniqueId val="{00000002-9D56-4C06-9A13-A837AFFEA60E}"/>
            </c:ext>
          </c:extLst>
        </c:ser>
        <c:ser>
          <c:idx val="6"/>
          <c:order val="6"/>
          <c:tx>
            <c:v>EOT (M=1000; μ*)</c:v>
          </c:tx>
          <c:spPr>
            <a:ln w="22225" cap="rnd">
              <a:solidFill>
                <a:schemeClr val="accent1"/>
              </a:solidFill>
              <a:round/>
            </a:ln>
            <a:effectLst/>
          </c:spPr>
          <c:marker>
            <c:symbol val="none"/>
          </c:marker>
          <c:val>
            <c:numRef>
              <c:f>Correlations!$P$17:$P$24</c:f>
              <c:numCache>
                <c:formatCode>General</c:formatCode>
                <c:ptCount val="8"/>
                <c:pt idx="0">
                  <c:v>0.89422222222222203</c:v>
                </c:pt>
                <c:pt idx="1">
                  <c:v>0.88533333333333297</c:v>
                </c:pt>
                <c:pt idx="2">
                  <c:v>0.86488888888888904</c:v>
                </c:pt>
                <c:pt idx="3">
                  <c:v>0.86399999999999999</c:v>
                </c:pt>
                <c:pt idx="4">
                  <c:v>0.84088888888888902</c:v>
                </c:pt>
                <c:pt idx="5">
                  <c:v>0.89688888888888896</c:v>
                </c:pt>
                <c:pt idx="6">
                  <c:v>0.92222222222222205</c:v>
                </c:pt>
                <c:pt idx="7">
                  <c:v>0.94399999999999995</c:v>
                </c:pt>
              </c:numCache>
            </c:numRef>
          </c:val>
          <c:smooth val="0"/>
          <c:extLst>
            <c:ext xmlns:c16="http://schemas.microsoft.com/office/drawing/2014/chart" uri="{C3380CC4-5D6E-409C-BE32-E72D297353CC}">
              <c16:uniqueId val="{00000003-9D56-4C06-9A13-A837AFFEA60E}"/>
            </c:ext>
          </c:extLst>
        </c:ser>
        <c:ser>
          <c:idx val="8"/>
          <c:order val="8"/>
          <c:tx>
            <c:v>'Full' Sob. wind. (χ)</c:v>
          </c:tx>
          <c:spPr>
            <a:ln w="22225" cap="rnd">
              <a:solidFill>
                <a:srgbClr val="92D050"/>
              </a:solidFill>
              <a:round/>
            </a:ln>
            <a:effectLst/>
          </c:spPr>
          <c:marker>
            <c:symbol val="none"/>
          </c:marker>
          <c:val>
            <c:numRef>
              <c:f>Correlations!$J$6:$J$13</c:f>
              <c:numCache>
                <c:formatCode>General</c:formatCode>
                <c:ptCount val="8"/>
                <c:pt idx="0">
                  <c:v>0.92888888888888899</c:v>
                </c:pt>
                <c:pt idx="1">
                  <c:v>0.954666666666666</c:v>
                </c:pt>
                <c:pt idx="2">
                  <c:v>0.96088888888888901</c:v>
                </c:pt>
                <c:pt idx="3">
                  <c:v>0.97688888888888803</c:v>
                </c:pt>
                <c:pt idx="4">
                  <c:v>0.97777777777777697</c:v>
                </c:pt>
                <c:pt idx="5">
                  <c:v>0.98133333333333295</c:v>
                </c:pt>
                <c:pt idx="6">
                  <c:v>0.98044444444444401</c:v>
                </c:pt>
                <c:pt idx="7">
                  <c:v>0.98044444444444401</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4-9D56-4C06-9A13-A837AFFEA60E}"/>
            </c:ext>
          </c:extLst>
        </c:ser>
        <c:ser>
          <c:idx val="10"/>
          <c:order val="10"/>
          <c:tx>
            <c:v>'Full' Sob. wind. (μ*)</c:v>
          </c:tx>
          <c:spPr>
            <a:ln w="22225" cap="rnd">
              <a:solidFill>
                <a:srgbClr val="00B050"/>
              </a:solidFill>
              <a:round/>
            </a:ln>
            <a:effectLst/>
          </c:spPr>
          <c:marker>
            <c:symbol val="none"/>
          </c:marker>
          <c:val>
            <c:numRef>
              <c:f>Correlations!$J$17:$J$24</c:f>
              <c:numCache>
                <c:formatCode>General</c:formatCode>
                <c:ptCount val="8"/>
                <c:pt idx="0">
                  <c:v>0.92888888888888899</c:v>
                </c:pt>
                <c:pt idx="1">
                  <c:v>0.95022222222222197</c:v>
                </c:pt>
                <c:pt idx="2">
                  <c:v>0.962666666666666</c:v>
                </c:pt>
                <c:pt idx="3">
                  <c:v>0.95555555555555505</c:v>
                </c:pt>
                <c:pt idx="4">
                  <c:v>0.96355555555555505</c:v>
                </c:pt>
                <c:pt idx="5">
                  <c:v>0.96622222222222198</c:v>
                </c:pt>
                <c:pt idx="6">
                  <c:v>0.97333333333333305</c:v>
                </c:pt>
                <c:pt idx="7">
                  <c:v>0.97511111111111104</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5-9D56-4C06-9A13-A837AFFEA60E}"/>
            </c:ext>
          </c:extLst>
        </c:ser>
        <c:ser>
          <c:idx val="12"/>
          <c:order val="12"/>
          <c:tx>
            <c:v>'Full' Rd rad. (χ)</c:v>
          </c:tx>
          <c:spPr>
            <a:ln w="22225" cap="rnd">
              <a:solidFill>
                <a:srgbClr val="BC14A8"/>
              </a:solidFill>
              <a:round/>
            </a:ln>
            <a:effectLst/>
          </c:spPr>
          <c:marker>
            <c:symbol val="none"/>
          </c:marker>
          <c:val>
            <c:numRef>
              <c:f>Correlations!$N$6:$N$13</c:f>
              <c:numCache>
                <c:formatCode>General</c:formatCode>
                <c:ptCount val="8"/>
                <c:pt idx="0">
                  <c:v>0.89155555555555499</c:v>
                </c:pt>
                <c:pt idx="1">
                  <c:v>0.94222222222222196</c:v>
                </c:pt>
                <c:pt idx="2">
                  <c:v>0.95911111111111103</c:v>
                </c:pt>
                <c:pt idx="3">
                  <c:v>0.97155555555555495</c:v>
                </c:pt>
                <c:pt idx="4">
                  <c:v>0.96622222222222198</c:v>
                </c:pt>
                <c:pt idx="5">
                  <c:v>0.97422222222222199</c:v>
                </c:pt>
                <c:pt idx="6">
                  <c:v>0.97955555555555496</c:v>
                </c:pt>
                <c:pt idx="7">
                  <c:v>0.97688888888888803</c:v>
                </c:pt>
              </c:numCache>
            </c:numRef>
          </c:val>
          <c:smooth val="0"/>
          <c:extLst>
            <c:ext xmlns:c16="http://schemas.microsoft.com/office/drawing/2014/chart" uri="{C3380CC4-5D6E-409C-BE32-E72D297353CC}">
              <c16:uniqueId val="{00000006-9D56-4C06-9A13-A837AFFEA60E}"/>
            </c:ext>
          </c:extLst>
        </c:ser>
        <c:ser>
          <c:idx val="14"/>
          <c:order val="14"/>
          <c:tx>
            <c:v>'Full' Rd rad. (μ*)</c:v>
          </c:tx>
          <c:spPr>
            <a:ln w="22225" cap="rnd">
              <a:solidFill>
                <a:srgbClr val="7030A0"/>
              </a:solidFill>
              <a:round/>
            </a:ln>
            <a:effectLst/>
          </c:spPr>
          <c:marker>
            <c:symbol val="none"/>
          </c:marker>
          <c:val>
            <c:numRef>
              <c:f>Correlations!$N$17:$N$24</c:f>
              <c:numCache>
                <c:formatCode>General</c:formatCode>
                <c:ptCount val="8"/>
                <c:pt idx="0">
                  <c:v>0.89155555555555499</c:v>
                </c:pt>
                <c:pt idx="1">
                  <c:v>0.944888888888889</c:v>
                </c:pt>
                <c:pt idx="2">
                  <c:v>0.95377777777777695</c:v>
                </c:pt>
                <c:pt idx="3">
                  <c:v>0.95822222222222198</c:v>
                </c:pt>
                <c:pt idx="4">
                  <c:v>0.97155555555555495</c:v>
                </c:pt>
                <c:pt idx="5">
                  <c:v>0.97866666666666602</c:v>
                </c:pt>
                <c:pt idx="6">
                  <c:v>0.97866666666666602</c:v>
                </c:pt>
                <c:pt idx="7">
                  <c:v>0.97955555555555496</c:v>
                </c:pt>
              </c:numCache>
            </c:numRef>
          </c:val>
          <c:smooth val="0"/>
          <c:extLst>
            <c:ext xmlns:c16="http://schemas.microsoft.com/office/drawing/2014/chart" uri="{C3380CC4-5D6E-409C-BE32-E72D297353CC}">
              <c16:uniqueId val="{00000007-9D56-4C06-9A13-A837AFFEA60E}"/>
            </c:ext>
          </c:extLst>
        </c:ser>
        <c:ser>
          <c:idx val="16"/>
          <c:order val="16"/>
          <c:tx>
            <c:v>'Partial' Sob. rad. (χ)</c:v>
          </c:tx>
          <c:spPr>
            <a:ln w="22225" cap="rnd">
              <a:solidFill>
                <a:srgbClr val="FF0000"/>
              </a:solidFill>
              <a:round/>
            </a:ln>
            <a:effectLst/>
          </c:spPr>
          <c:marker>
            <c:symbol val="none"/>
          </c:marker>
          <c:val>
            <c:numRef>
              <c:f>Correlations!$L$6:$L$13</c:f>
              <c:numCache>
                <c:formatCode>General</c:formatCode>
                <c:ptCount val="8"/>
                <c:pt idx="0">
                  <c:v>0.917333333333333</c:v>
                </c:pt>
                <c:pt idx="1">
                  <c:v>0.97422222222222199</c:v>
                </c:pt>
                <c:pt idx="2">
                  <c:v>0.98311111111111105</c:v>
                </c:pt>
                <c:pt idx="3">
                  <c:v>0.98933333333333295</c:v>
                </c:pt>
                <c:pt idx="4">
                  <c:v>0.99911111111111095</c:v>
                </c:pt>
                <c:pt idx="5">
                  <c:v>1</c:v>
                </c:pt>
                <c:pt idx="6">
                  <c:v>1</c:v>
                </c:pt>
                <c:pt idx="7">
                  <c:v>1</c:v>
                </c:pt>
              </c:numCache>
            </c:numRef>
          </c:val>
          <c:smooth val="0"/>
          <c:extLst>
            <c:ext xmlns:c16="http://schemas.microsoft.com/office/drawing/2014/chart" uri="{C3380CC4-5D6E-409C-BE32-E72D297353CC}">
              <c16:uniqueId val="{00000008-9D56-4C06-9A13-A837AFFEA60E}"/>
            </c:ext>
          </c:extLst>
        </c:ser>
        <c:ser>
          <c:idx val="18"/>
          <c:order val="18"/>
          <c:tx>
            <c:v>'Partial' Sob. rad. (μ*)</c:v>
          </c:tx>
          <c:spPr>
            <a:ln w="22225" cap="rnd">
              <a:solidFill>
                <a:srgbClr val="C00000"/>
              </a:solidFill>
              <a:round/>
            </a:ln>
            <a:effectLst/>
          </c:spPr>
          <c:marker>
            <c:symbol val="none"/>
          </c:marker>
          <c:val>
            <c:numRef>
              <c:f>Correlations!$L$17:$L$24</c:f>
              <c:numCache>
                <c:formatCode>General</c:formatCode>
                <c:ptCount val="8"/>
                <c:pt idx="0">
                  <c:v>0.917333333333333</c:v>
                </c:pt>
                <c:pt idx="1">
                  <c:v>0.90222222222222204</c:v>
                </c:pt>
                <c:pt idx="2">
                  <c:v>0.90666666666666695</c:v>
                </c:pt>
                <c:pt idx="3">
                  <c:v>0.90666666666666595</c:v>
                </c:pt>
                <c:pt idx="4">
                  <c:v>0.93244444444444397</c:v>
                </c:pt>
                <c:pt idx="5">
                  <c:v>0.93600000000000005</c:v>
                </c:pt>
                <c:pt idx="6">
                  <c:v>0.95911111111111103</c:v>
                </c:pt>
                <c:pt idx="7">
                  <c:v>0.97688888888888803</c:v>
                </c:pt>
              </c:numCache>
            </c:numRef>
          </c:val>
          <c:smooth val="0"/>
          <c:extLst>
            <c:ext xmlns:c16="http://schemas.microsoft.com/office/drawing/2014/chart" uri="{C3380CC4-5D6E-409C-BE32-E72D297353CC}">
              <c16:uniqueId val="{00000009-9D56-4C06-9A13-A837AFFEA60E}"/>
            </c:ext>
          </c:extLst>
        </c:ser>
        <c:dLbls>
          <c:showLegendKey val="0"/>
          <c:showVal val="0"/>
          <c:showCatName val="0"/>
          <c:showSerName val="0"/>
          <c:showPercent val="0"/>
          <c:showBubbleSize val="0"/>
        </c:dLbls>
        <c:marker val="1"/>
        <c:smooth val="0"/>
        <c:axId val="692474176"/>
        <c:axId val="876510224"/>
      </c:lineChart>
      <c:lineChart>
        <c:grouping val="standard"/>
        <c:varyColors val="0"/>
        <c:dLbls>
          <c:showLegendKey val="0"/>
          <c:showVal val="0"/>
          <c:showCatName val="0"/>
          <c:showSerName val="0"/>
          <c:showPercent val="0"/>
          <c:showBubbleSize val="0"/>
        </c:dLbls>
        <c:marker val="1"/>
        <c:smooth val="0"/>
        <c:axId val="1252408975"/>
        <c:axId val="1252407727"/>
        <c:extLst>
          <c:ext xmlns:c15="http://schemas.microsoft.com/office/drawing/2012/chart" uri="{02D57815-91ED-43cb-92C2-25804820EDAC}">
            <c15:filteredLineSeries>
              <c15:ser>
                <c:idx val="1"/>
                <c:order val="1"/>
                <c:tx>
                  <c:v>'Full' Sob. rad. (χ)</c:v>
                </c:tx>
                <c:spPr>
                  <a:ln w="22225" cap="rnd">
                    <a:solidFill>
                      <a:schemeClr val="accent2"/>
                    </a:solidFill>
                    <a:prstDash val="dash"/>
                    <a:round/>
                  </a:ln>
                  <a:effectLst/>
                </c:spPr>
                <c:marker>
                  <c:symbol val="none"/>
                </c:marker>
                <c:cat>
                  <c:numRef>
                    <c:extLst>
                      <c:ext uri="{02D57815-91ED-43cb-92C2-25804820EDAC}">
                        <c15:formulaRef>
                          <c15:sqref>Correlations!$U$17:$U$24</c15:sqref>
                        </c15:formulaRef>
                      </c:ext>
                    </c:extLst>
                    <c:numCache>
                      <c:formatCode>General</c:formatCode>
                      <c:ptCount val="8"/>
                      <c:pt idx="0">
                        <c:v>2</c:v>
                      </c:pt>
                      <c:pt idx="1">
                        <c:v>4</c:v>
                      </c:pt>
                      <c:pt idx="2">
                        <c:v>6</c:v>
                      </c:pt>
                      <c:pt idx="3">
                        <c:v>10</c:v>
                      </c:pt>
                      <c:pt idx="4">
                        <c:v>15</c:v>
                      </c:pt>
                      <c:pt idx="5">
                        <c:v>25</c:v>
                      </c:pt>
                      <c:pt idx="6">
                        <c:v>40</c:v>
                      </c:pt>
                      <c:pt idx="7">
                        <c:v>100</c:v>
                      </c:pt>
                    </c:numCache>
                  </c:numRef>
                </c:cat>
                <c:val>
                  <c:numRef>
                    <c:extLst>
                      <c:ext uri="{02D57815-91ED-43cb-92C2-25804820EDAC}">
                        <c15:formulaRef>
                          <c15:sqref>Correlations!$I$6:$I$13</c15:sqref>
                        </c15:formulaRef>
                      </c:ext>
                    </c:extLst>
                    <c:numCache>
                      <c:formatCode>General</c:formatCode>
                      <c:ptCount val="8"/>
                      <c:pt idx="0">
                        <c:v>0.96974163346240905</c:v>
                      </c:pt>
                      <c:pt idx="1">
                        <c:v>0.99092496505869798</c:v>
                      </c:pt>
                      <c:pt idx="2">
                        <c:v>0.99418549221136299</c:v>
                      </c:pt>
                      <c:pt idx="3">
                        <c:v>0.99732327941371601</c:v>
                      </c:pt>
                      <c:pt idx="4">
                        <c:v>0.99851848392610998</c:v>
                      </c:pt>
                      <c:pt idx="5">
                        <c:v>0.99908141568167397</c:v>
                      </c:pt>
                      <c:pt idx="6">
                        <c:v>0.99903438188414895</c:v>
                      </c:pt>
                      <c:pt idx="7">
                        <c:v>0.99902226711812003</c:v>
                      </c:pt>
                    </c:numCache>
                  </c:numRef>
                </c:val>
                <c:smooth val="0"/>
                <c:extLst>
                  <c:ext xmlns:c16="http://schemas.microsoft.com/office/drawing/2014/chart" uri="{C3380CC4-5D6E-409C-BE32-E72D297353CC}">
                    <c16:uniqueId val="{0000000A-9D56-4C06-9A13-A837AFFEA60E}"/>
                  </c:ext>
                </c:extLst>
              </c15:ser>
            </c15:filteredLineSeries>
            <c15:filteredLineSeries>
              <c15:ser>
                <c:idx val="3"/>
                <c:order val="3"/>
                <c:tx>
                  <c:v>'Full' Sob. rad. (μ*)</c:v>
                </c:tx>
                <c:spPr>
                  <a:ln w="22225" cap="rnd">
                    <a:solidFill>
                      <a:schemeClr val="accent4"/>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Correlations!$I$17:$I$24</c15:sqref>
                        </c15:formulaRef>
                      </c:ext>
                    </c:extLst>
                    <c:numCache>
                      <c:formatCode>General</c:formatCode>
                      <c:ptCount val="8"/>
                      <c:pt idx="0">
                        <c:v>0.96974163346240905</c:v>
                      </c:pt>
                      <c:pt idx="1">
                        <c:v>0.99536700481116502</c:v>
                      </c:pt>
                      <c:pt idx="2">
                        <c:v>0.99651014433496599</c:v>
                      </c:pt>
                      <c:pt idx="3">
                        <c:v>0.99784447936347598</c:v>
                      </c:pt>
                      <c:pt idx="4">
                        <c:v>0.99790751222388796</c:v>
                      </c:pt>
                      <c:pt idx="5">
                        <c:v>0.99849152634471705</c:v>
                      </c:pt>
                      <c:pt idx="6">
                        <c:v>0.99894173955569099</c:v>
                      </c:pt>
                      <c:pt idx="7">
                        <c:v>0.99912702421260702</c:v>
                      </c:pt>
                    </c:numCache>
                  </c:numRef>
                </c:val>
                <c:smooth val="0"/>
                <c:extLst xmlns:c15="http://schemas.microsoft.com/office/drawing/2012/chart">
                  <c:ext xmlns:c16="http://schemas.microsoft.com/office/drawing/2014/chart" uri="{C3380CC4-5D6E-409C-BE32-E72D297353CC}">
                    <c16:uniqueId val="{0000000B-9D56-4C06-9A13-A837AFFEA60E}"/>
                  </c:ext>
                </c:extLst>
              </c15:ser>
            </c15:filteredLineSeries>
            <c15:filteredLineSeries>
              <c15:ser>
                <c:idx val="5"/>
                <c:order val="5"/>
                <c:tx>
                  <c:v>EOT (M=1000; χ)</c:v>
                </c:tx>
                <c:spPr>
                  <a:ln w="22225" cap="rnd">
                    <a:solidFill>
                      <a:schemeClr val="accent5">
                        <a:lumMod val="40000"/>
                        <a:lumOff val="60000"/>
                      </a:schemeClr>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Correlations!$Q$6:$Q$13</c15:sqref>
                        </c15:formulaRef>
                      </c:ext>
                    </c:extLst>
                    <c:numCache>
                      <c:formatCode>General</c:formatCode>
                      <c:ptCount val="8"/>
                      <c:pt idx="0">
                        <c:v>0.92243621219368999</c:v>
                      </c:pt>
                      <c:pt idx="1">
                        <c:v>0.97065567251649498</c:v>
                      </c:pt>
                      <c:pt idx="2">
                        <c:v>0.98544531118469003</c:v>
                      </c:pt>
                      <c:pt idx="3">
                        <c:v>0.99402884561423099</c:v>
                      </c:pt>
                      <c:pt idx="4">
                        <c:v>0.99929288961221097</c:v>
                      </c:pt>
                      <c:pt idx="5">
                        <c:v>0.99929288961221097</c:v>
                      </c:pt>
                      <c:pt idx="6">
                        <c:v>1</c:v>
                      </c:pt>
                      <c:pt idx="7">
                        <c:v>1</c:v>
                      </c:pt>
                    </c:numCache>
                  </c:numRef>
                </c:val>
                <c:smooth val="0"/>
                <c:extLst xmlns:c15="http://schemas.microsoft.com/office/drawing/2012/chart">
                  <c:ext xmlns:c16="http://schemas.microsoft.com/office/drawing/2014/chart" uri="{C3380CC4-5D6E-409C-BE32-E72D297353CC}">
                    <c16:uniqueId val="{0000000C-9D56-4C06-9A13-A837AFFEA60E}"/>
                  </c:ext>
                </c:extLst>
              </c15:ser>
            </c15:filteredLineSeries>
            <c15:filteredLineSeries>
              <c15:ser>
                <c:idx val="7"/>
                <c:order val="7"/>
                <c:tx>
                  <c:v>EOT (M=1000; μ*)</c:v>
                </c:tx>
                <c:spPr>
                  <a:ln w="22225" cap="rnd">
                    <a:solidFill>
                      <a:schemeClr val="accent1"/>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Correlations!$Q$17:$Q$24</c15:sqref>
                        </c15:formulaRef>
                      </c:ext>
                    </c:extLst>
                    <c:numCache>
                      <c:formatCode>General</c:formatCode>
                      <c:ptCount val="8"/>
                      <c:pt idx="0">
                        <c:v>0.92243621219368999</c:v>
                      </c:pt>
                      <c:pt idx="1">
                        <c:v>0.95116191028481301</c:v>
                      </c:pt>
                      <c:pt idx="2">
                        <c:v>0.95332065336002103</c:v>
                      </c:pt>
                      <c:pt idx="3">
                        <c:v>0.97066076873535201</c:v>
                      </c:pt>
                      <c:pt idx="4">
                        <c:v>0.96784589438596402</c:v>
                      </c:pt>
                      <c:pt idx="5">
                        <c:v>0.987651838549363</c:v>
                      </c:pt>
                      <c:pt idx="6">
                        <c:v>0.991175460416855</c:v>
                      </c:pt>
                      <c:pt idx="7">
                        <c:v>0.996312094188742</c:v>
                      </c:pt>
                    </c:numCache>
                  </c:numRef>
                </c:val>
                <c:smooth val="0"/>
                <c:extLst xmlns:c15="http://schemas.microsoft.com/office/drawing/2012/chart">
                  <c:ext xmlns:c16="http://schemas.microsoft.com/office/drawing/2014/chart" uri="{C3380CC4-5D6E-409C-BE32-E72D297353CC}">
                    <c16:uniqueId val="{0000000D-9D56-4C06-9A13-A837AFFEA60E}"/>
                  </c:ext>
                </c:extLst>
              </c15:ser>
            </c15:filteredLineSeries>
            <c15:filteredLineSeries>
              <c15:ser>
                <c:idx val="9"/>
                <c:order val="9"/>
                <c:tx>
                  <c:v>'Full' Sob. wind. (χ)</c:v>
                </c:tx>
                <c:spPr>
                  <a:ln w="22225" cap="rnd">
                    <a:solidFill>
                      <a:srgbClr val="92D050"/>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Correlations!$K$6:$K$13</c15:sqref>
                        </c15:formulaRef>
                      </c:ext>
                    </c:extLst>
                    <c:numCache>
                      <c:formatCode>General</c:formatCode>
                      <c:ptCount val="8"/>
                      <c:pt idx="0">
                        <c:v>0.98357605133453896</c:v>
                      </c:pt>
                      <c:pt idx="1">
                        <c:v>0.99060095786822799</c:v>
                      </c:pt>
                      <c:pt idx="2">
                        <c:v>0.99642130835909903</c:v>
                      </c:pt>
                      <c:pt idx="3">
                        <c:v>0.99854425408227498</c:v>
                      </c:pt>
                      <c:pt idx="4">
                        <c:v>0.99860197737923795</c:v>
                      </c:pt>
                      <c:pt idx="5">
                        <c:v>0.99917744301828704</c:v>
                      </c:pt>
                      <c:pt idx="6">
                        <c:v>0.99920897704162703</c:v>
                      </c:pt>
                      <c:pt idx="7">
                        <c:v>0.999231781307094</c:v>
                      </c:pt>
                    </c:numCache>
                  </c:numRef>
                </c:val>
                <c:smooth val="0"/>
                <c:extLst xmlns:c15="http://schemas.microsoft.com/office/drawing/2012/chart">
                  <c:ext xmlns:c16="http://schemas.microsoft.com/office/drawing/2014/chart" uri="{C3380CC4-5D6E-409C-BE32-E72D297353CC}">
                    <c16:uniqueId val="{0000000E-9D56-4C06-9A13-A837AFFEA60E}"/>
                  </c:ext>
                </c:extLst>
              </c15:ser>
            </c15:filteredLineSeries>
            <c15:filteredLineSeries>
              <c15:ser>
                <c:idx val="11"/>
                <c:order val="11"/>
                <c:tx>
                  <c:v>'Full' Sob. wind. (μ*)</c:v>
                </c:tx>
                <c:spPr>
                  <a:ln w="22225" cap="rnd">
                    <a:solidFill>
                      <a:srgbClr val="00B050"/>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Correlations!$K$17:$K$24</c15:sqref>
                        </c15:formulaRef>
                      </c:ext>
                    </c:extLst>
                    <c:numCache>
                      <c:formatCode>General</c:formatCode>
                      <c:ptCount val="8"/>
                      <c:pt idx="0">
                        <c:v>0.98357605133453896</c:v>
                      </c:pt>
                      <c:pt idx="1">
                        <c:v>0.99162597753245296</c:v>
                      </c:pt>
                      <c:pt idx="2">
                        <c:v>0.99712134719761303</c:v>
                      </c:pt>
                      <c:pt idx="3">
                        <c:v>0.99724219198875397</c:v>
                      </c:pt>
                      <c:pt idx="4">
                        <c:v>0.99808027413221301</c:v>
                      </c:pt>
                      <c:pt idx="5">
                        <c:v>0.99843522831434595</c:v>
                      </c:pt>
                      <c:pt idx="6">
                        <c:v>0.99890682052419499</c:v>
                      </c:pt>
                      <c:pt idx="7">
                        <c:v>0.99902226711812003</c:v>
                      </c:pt>
                    </c:numCache>
                  </c:numRef>
                </c:val>
                <c:smooth val="0"/>
                <c:extLst xmlns:c15="http://schemas.microsoft.com/office/drawing/2012/chart">
                  <c:ext xmlns:c16="http://schemas.microsoft.com/office/drawing/2014/chart" uri="{C3380CC4-5D6E-409C-BE32-E72D297353CC}">
                    <c16:uniqueId val="{0000000F-9D56-4C06-9A13-A837AFFEA60E}"/>
                  </c:ext>
                </c:extLst>
              </c15:ser>
            </c15:filteredLineSeries>
            <c15:filteredLineSeries>
              <c15:ser>
                <c:idx val="13"/>
                <c:order val="13"/>
                <c:tx>
                  <c:v>'Full' Rd rad. (χ)</c:v>
                </c:tx>
                <c:spPr>
                  <a:ln w="22225" cap="rnd">
                    <a:solidFill>
                      <a:srgbClr val="BC14A8"/>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Correlations!$O$6:$O$13</c15:sqref>
                        </c15:formulaRef>
                      </c:ext>
                    </c:extLst>
                    <c:numCache>
                      <c:formatCode>General</c:formatCode>
                      <c:ptCount val="8"/>
                      <c:pt idx="0">
                        <c:v>0.95208703880377299</c:v>
                      </c:pt>
                      <c:pt idx="1">
                        <c:v>0.98532058476906603</c:v>
                      </c:pt>
                      <c:pt idx="2">
                        <c:v>0.99019553544148098</c:v>
                      </c:pt>
                      <c:pt idx="3">
                        <c:v>0.99829457231758101</c:v>
                      </c:pt>
                      <c:pt idx="4">
                        <c:v>0.99808878119218203</c:v>
                      </c:pt>
                      <c:pt idx="5">
                        <c:v>0.99894369929725402</c:v>
                      </c:pt>
                      <c:pt idx="6">
                        <c:v>0.99919686227559801</c:v>
                      </c:pt>
                      <c:pt idx="7">
                        <c:v>0.99909210518111102</c:v>
                      </c:pt>
                    </c:numCache>
                  </c:numRef>
                </c:val>
                <c:smooth val="0"/>
                <c:extLst xmlns:c15="http://schemas.microsoft.com/office/drawing/2012/chart">
                  <c:ext xmlns:c16="http://schemas.microsoft.com/office/drawing/2014/chart" uri="{C3380CC4-5D6E-409C-BE32-E72D297353CC}">
                    <c16:uniqueId val="{00000010-9D56-4C06-9A13-A837AFFEA60E}"/>
                  </c:ext>
                </c:extLst>
              </c15:ser>
            </c15:filteredLineSeries>
            <c15:filteredLineSeries>
              <c15:ser>
                <c:idx val="15"/>
                <c:order val="15"/>
                <c:tx>
                  <c:v>'Full' Rd rad. (μ*)</c:v>
                </c:tx>
                <c:spPr>
                  <a:ln w="22225" cap="rnd">
                    <a:solidFill>
                      <a:srgbClr val="7030A0"/>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Correlations!$O$17:$O$24</c15:sqref>
                        </c15:formulaRef>
                      </c:ext>
                    </c:extLst>
                    <c:numCache>
                      <c:formatCode>General</c:formatCode>
                      <c:ptCount val="8"/>
                      <c:pt idx="0">
                        <c:v>0.95208703880377299</c:v>
                      </c:pt>
                      <c:pt idx="1">
                        <c:v>0.98663901827637102</c:v>
                      </c:pt>
                      <c:pt idx="2">
                        <c:v>0.99485241854378703</c:v>
                      </c:pt>
                      <c:pt idx="3">
                        <c:v>0.99756863371272098</c:v>
                      </c:pt>
                      <c:pt idx="4">
                        <c:v>0.99831298319877904</c:v>
                      </c:pt>
                      <c:pt idx="5">
                        <c:v>0.99895989745206804</c:v>
                      </c:pt>
                      <c:pt idx="6">
                        <c:v>0.99913913897863604</c:v>
                      </c:pt>
                      <c:pt idx="7">
                        <c:v>0.99919686227559801</c:v>
                      </c:pt>
                    </c:numCache>
                  </c:numRef>
                </c:val>
                <c:smooth val="0"/>
                <c:extLst xmlns:c15="http://schemas.microsoft.com/office/drawing/2012/chart">
                  <c:ext xmlns:c16="http://schemas.microsoft.com/office/drawing/2014/chart" uri="{C3380CC4-5D6E-409C-BE32-E72D297353CC}">
                    <c16:uniqueId val="{00000011-9D56-4C06-9A13-A837AFFEA60E}"/>
                  </c:ext>
                </c:extLst>
              </c15:ser>
            </c15:filteredLineSeries>
            <c15:filteredLineSeries>
              <c15:ser>
                <c:idx val="17"/>
                <c:order val="17"/>
                <c:tx>
                  <c:v>'Partial' Sob. rad. (χ)</c:v>
                </c:tx>
                <c:spPr>
                  <a:ln w="22225" cap="rnd">
                    <a:solidFill>
                      <a:srgbClr val="FF0000"/>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Correlations!$M$6:$M$13</c15:sqref>
                        </c15:formulaRef>
                      </c:ext>
                    </c:extLst>
                    <c:numCache>
                      <c:formatCode>General</c:formatCode>
                      <c:ptCount val="8"/>
                      <c:pt idx="0">
                        <c:v>0.95272029365836497</c:v>
                      </c:pt>
                      <c:pt idx="1">
                        <c:v>0.98974853843364896</c:v>
                      </c:pt>
                      <c:pt idx="2">
                        <c:v>0.993748790973074</c:v>
                      </c:pt>
                      <c:pt idx="3">
                        <c:v>0.99632894262143901</c:v>
                      </c:pt>
                      <c:pt idx="4">
                        <c:v>0.99968572871653805</c:v>
                      </c:pt>
                      <c:pt idx="5">
                        <c:v>1</c:v>
                      </c:pt>
                      <c:pt idx="6">
                        <c:v>1</c:v>
                      </c:pt>
                      <c:pt idx="7">
                        <c:v>1</c:v>
                      </c:pt>
                    </c:numCache>
                  </c:numRef>
                </c:val>
                <c:smooth val="0"/>
                <c:extLst xmlns:c15="http://schemas.microsoft.com/office/drawing/2012/chart">
                  <c:ext xmlns:c16="http://schemas.microsoft.com/office/drawing/2014/chart" uri="{C3380CC4-5D6E-409C-BE32-E72D297353CC}">
                    <c16:uniqueId val="{00000012-9D56-4C06-9A13-A837AFFEA60E}"/>
                  </c:ext>
                </c:extLst>
              </c15:ser>
            </c15:filteredLineSeries>
            <c15:filteredLineSeries>
              <c15:ser>
                <c:idx val="19"/>
                <c:order val="19"/>
                <c:tx>
                  <c:v>'Partial' Sob. rad. (μ*)</c:v>
                </c:tx>
                <c:spPr>
                  <a:ln w="22225" cap="rnd">
                    <a:solidFill>
                      <a:srgbClr val="C00000"/>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Correlations!$M$17:$M$24</c15:sqref>
                        </c15:formulaRef>
                      </c:ext>
                    </c:extLst>
                    <c:numCache>
                      <c:formatCode>General</c:formatCode>
                      <c:ptCount val="8"/>
                      <c:pt idx="0">
                        <c:v>0.95523446392605704</c:v>
                      </c:pt>
                      <c:pt idx="1">
                        <c:v>0.98180705720752803</c:v>
                      </c:pt>
                      <c:pt idx="2">
                        <c:v>0.979906019702528</c:v>
                      </c:pt>
                      <c:pt idx="3">
                        <c:v>0.98759482254094699</c:v>
                      </c:pt>
                      <c:pt idx="4">
                        <c:v>0.99356371387060505</c:v>
                      </c:pt>
                      <c:pt idx="5">
                        <c:v>0.99520708900878896</c:v>
                      </c:pt>
                      <c:pt idx="6">
                        <c:v>0.99753739944076103</c:v>
                      </c:pt>
                      <c:pt idx="7">
                        <c:v>0.99895232884107099</c:v>
                      </c:pt>
                    </c:numCache>
                  </c:numRef>
                </c:val>
                <c:smooth val="0"/>
                <c:extLst xmlns:c15="http://schemas.microsoft.com/office/drawing/2012/chart">
                  <c:ext xmlns:c16="http://schemas.microsoft.com/office/drawing/2014/chart" uri="{C3380CC4-5D6E-409C-BE32-E72D297353CC}">
                    <c16:uniqueId val="{00000013-9D56-4C06-9A13-A837AFFEA60E}"/>
                  </c:ext>
                </c:extLst>
              </c15:ser>
            </c15:filteredLineSeries>
          </c:ext>
        </c:extLst>
      </c:lineChart>
      <c:catAx>
        <c:axId val="692474176"/>
        <c:scaling>
          <c:orientation val="minMax"/>
        </c:scaling>
        <c:delete val="1"/>
        <c:axPos val="b"/>
        <c:numFmt formatCode="General" sourceLinked="1"/>
        <c:majorTickMark val="none"/>
        <c:minorTickMark val="none"/>
        <c:tickLblPos val="nextTo"/>
        <c:crossAx val="876510224"/>
        <c:crosses val="autoZero"/>
        <c:auto val="1"/>
        <c:lblAlgn val="ctr"/>
        <c:lblOffset val="100"/>
        <c:noMultiLvlLbl val="0"/>
      </c:catAx>
      <c:valAx>
        <c:axId val="876510224"/>
        <c:scaling>
          <c:orientation val="minMax"/>
          <c:max val="1"/>
          <c:min val="0.84000000000000008"/>
        </c:scaling>
        <c:delete val="0"/>
        <c:axPos val="l"/>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692474176"/>
        <c:crosses val="autoZero"/>
        <c:crossBetween val="between"/>
      </c:valAx>
      <c:valAx>
        <c:axId val="1252407727"/>
        <c:scaling>
          <c:orientation val="minMax"/>
          <c:max val="1"/>
          <c:min val="0"/>
        </c:scaling>
        <c:delete val="1"/>
        <c:axPos val="r"/>
        <c:numFmt formatCode="General" sourceLinked="1"/>
        <c:majorTickMark val="out"/>
        <c:minorTickMark val="none"/>
        <c:tickLblPos val="nextTo"/>
        <c:crossAx val="1252408975"/>
        <c:crosses val="max"/>
        <c:crossBetween val="between"/>
      </c:valAx>
      <c:catAx>
        <c:axId val="1252408975"/>
        <c:scaling>
          <c:orientation val="minMax"/>
        </c:scaling>
        <c:delete val="1"/>
        <c:axPos val="b"/>
        <c:numFmt formatCode="General" sourceLinked="1"/>
        <c:majorTickMark val="out"/>
        <c:minorTickMark val="none"/>
        <c:tickLblPos val="nextTo"/>
        <c:crossAx val="1252407727"/>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201569671700351E-2"/>
          <c:y val="4.0802124183006536E-2"/>
          <c:w val="0.91768422332995347"/>
          <c:h val="0.82805130718954245"/>
        </c:manualLayout>
      </c:layout>
      <c:lineChart>
        <c:grouping val="standard"/>
        <c:varyColors val="0"/>
        <c:ser>
          <c:idx val="1"/>
          <c:order val="1"/>
          <c:tx>
            <c:v>'Full' Sob. rad. (χ)</c:v>
          </c:tx>
          <c:spPr>
            <a:ln w="22225" cap="rnd">
              <a:solidFill>
                <a:schemeClr val="accent2"/>
              </a:solidFill>
              <a:prstDash val="solid"/>
              <a:round/>
            </a:ln>
            <a:effectLst/>
          </c:spPr>
          <c:marker>
            <c:symbol val="none"/>
          </c:marker>
          <c:cat>
            <c:numRef>
              <c:f>Correlations!$U$17:$U$24</c:f>
              <c:numCache>
                <c:formatCode>General</c:formatCode>
                <c:ptCount val="8"/>
                <c:pt idx="0">
                  <c:v>2</c:v>
                </c:pt>
                <c:pt idx="1">
                  <c:v>4</c:v>
                </c:pt>
                <c:pt idx="2">
                  <c:v>6</c:v>
                </c:pt>
                <c:pt idx="3">
                  <c:v>10</c:v>
                </c:pt>
                <c:pt idx="4">
                  <c:v>15</c:v>
                </c:pt>
                <c:pt idx="5">
                  <c:v>25</c:v>
                </c:pt>
                <c:pt idx="6">
                  <c:v>40</c:v>
                </c:pt>
                <c:pt idx="7">
                  <c:v>100</c:v>
                </c:pt>
              </c:numCache>
              <c:extLst xmlns:c15="http://schemas.microsoft.com/office/drawing/2012/chart"/>
            </c:numRef>
          </c:cat>
          <c:val>
            <c:numRef>
              <c:f>Correlations!$I$6:$I$13</c:f>
              <c:numCache>
                <c:formatCode>General</c:formatCode>
                <c:ptCount val="8"/>
                <c:pt idx="0">
                  <c:v>0.96974163346240905</c:v>
                </c:pt>
                <c:pt idx="1">
                  <c:v>0.99092496505869798</c:v>
                </c:pt>
                <c:pt idx="2">
                  <c:v>0.99418549221136299</c:v>
                </c:pt>
                <c:pt idx="3">
                  <c:v>0.99732327941371601</c:v>
                </c:pt>
                <c:pt idx="4">
                  <c:v>0.99851848392610998</c:v>
                </c:pt>
                <c:pt idx="5">
                  <c:v>0.99908141568167397</c:v>
                </c:pt>
                <c:pt idx="6">
                  <c:v>0.99903438188414895</c:v>
                </c:pt>
                <c:pt idx="7">
                  <c:v>0.99902226711812003</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A-9E83-4C97-8DE9-33B3153C68CF}"/>
            </c:ext>
          </c:extLst>
        </c:ser>
        <c:ser>
          <c:idx val="3"/>
          <c:order val="3"/>
          <c:tx>
            <c:v>'Full' Sob. rad. (μ*)</c:v>
          </c:tx>
          <c:spPr>
            <a:ln w="22225" cap="rnd">
              <a:solidFill>
                <a:schemeClr val="accent4"/>
              </a:solidFill>
              <a:prstDash val="solid"/>
              <a:round/>
            </a:ln>
            <a:effectLst/>
          </c:spPr>
          <c:marker>
            <c:symbol val="none"/>
          </c:marker>
          <c:val>
            <c:numRef>
              <c:f>Correlations!$I$17:$I$24</c:f>
              <c:numCache>
                <c:formatCode>General</c:formatCode>
                <c:ptCount val="8"/>
                <c:pt idx="0">
                  <c:v>0.96974163346240905</c:v>
                </c:pt>
                <c:pt idx="1">
                  <c:v>0.99536700481116502</c:v>
                </c:pt>
                <c:pt idx="2">
                  <c:v>0.99651014433496599</c:v>
                </c:pt>
                <c:pt idx="3">
                  <c:v>0.99784447936347598</c:v>
                </c:pt>
                <c:pt idx="4">
                  <c:v>0.99790751222388796</c:v>
                </c:pt>
                <c:pt idx="5">
                  <c:v>0.99849152634471705</c:v>
                </c:pt>
                <c:pt idx="6">
                  <c:v>0.99894173955569099</c:v>
                </c:pt>
                <c:pt idx="7">
                  <c:v>0.99912702421260702</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B-9E83-4C97-8DE9-33B3153C68CF}"/>
            </c:ext>
          </c:extLst>
        </c:ser>
        <c:ser>
          <c:idx val="5"/>
          <c:order val="5"/>
          <c:tx>
            <c:v>EOT (M=1000; χ)</c:v>
          </c:tx>
          <c:spPr>
            <a:ln w="22225" cap="rnd">
              <a:solidFill>
                <a:schemeClr val="accent5">
                  <a:lumMod val="40000"/>
                  <a:lumOff val="60000"/>
                </a:schemeClr>
              </a:solidFill>
              <a:prstDash val="solid"/>
              <a:round/>
            </a:ln>
            <a:effectLst/>
          </c:spPr>
          <c:marker>
            <c:symbol val="none"/>
          </c:marker>
          <c:val>
            <c:numRef>
              <c:f>Correlations!$Q$6:$Q$13</c:f>
              <c:numCache>
                <c:formatCode>General</c:formatCode>
                <c:ptCount val="8"/>
                <c:pt idx="0">
                  <c:v>0.92243621219368999</c:v>
                </c:pt>
                <c:pt idx="1">
                  <c:v>0.97065567251649498</c:v>
                </c:pt>
                <c:pt idx="2">
                  <c:v>0.98544531118469003</c:v>
                </c:pt>
                <c:pt idx="3">
                  <c:v>0.99402884561423099</c:v>
                </c:pt>
                <c:pt idx="4">
                  <c:v>0.99929288961221097</c:v>
                </c:pt>
                <c:pt idx="5">
                  <c:v>0.99929288961221097</c:v>
                </c:pt>
                <c:pt idx="6">
                  <c:v>1</c:v>
                </c:pt>
                <c:pt idx="7">
                  <c:v>1</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C-9E83-4C97-8DE9-33B3153C68CF}"/>
            </c:ext>
          </c:extLst>
        </c:ser>
        <c:ser>
          <c:idx val="7"/>
          <c:order val="7"/>
          <c:tx>
            <c:v>EOT (M=1000; μ*)</c:v>
          </c:tx>
          <c:spPr>
            <a:ln w="22225" cap="rnd">
              <a:solidFill>
                <a:schemeClr val="accent1"/>
              </a:solidFill>
              <a:prstDash val="solid"/>
              <a:round/>
            </a:ln>
            <a:effectLst/>
          </c:spPr>
          <c:marker>
            <c:symbol val="none"/>
          </c:marker>
          <c:val>
            <c:numRef>
              <c:f>Correlations!$Q$17:$Q$24</c:f>
              <c:numCache>
                <c:formatCode>General</c:formatCode>
                <c:ptCount val="8"/>
                <c:pt idx="0">
                  <c:v>0.92243621219368999</c:v>
                </c:pt>
                <c:pt idx="1">
                  <c:v>0.95116191028481301</c:v>
                </c:pt>
                <c:pt idx="2">
                  <c:v>0.95332065336002103</c:v>
                </c:pt>
                <c:pt idx="3">
                  <c:v>0.97066076873535201</c:v>
                </c:pt>
                <c:pt idx="4">
                  <c:v>0.96784589438596402</c:v>
                </c:pt>
                <c:pt idx="5">
                  <c:v>0.987651838549363</c:v>
                </c:pt>
                <c:pt idx="6">
                  <c:v>0.991175460416855</c:v>
                </c:pt>
                <c:pt idx="7">
                  <c:v>0.996312094188742</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D-9E83-4C97-8DE9-33B3153C68CF}"/>
            </c:ext>
          </c:extLst>
        </c:ser>
        <c:ser>
          <c:idx val="9"/>
          <c:order val="9"/>
          <c:tx>
            <c:v>'Full' Sob. wind. (χ)</c:v>
          </c:tx>
          <c:spPr>
            <a:ln w="22225" cap="rnd">
              <a:solidFill>
                <a:srgbClr val="92D050"/>
              </a:solidFill>
              <a:prstDash val="solid"/>
              <a:round/>
            </a:ln>
            <a:effectLst/>
          </c:spPr>
          <c:marker>
            <c:symbol val="none"/>
          </c:marker>
          <c:val>
            <c:numRef>
              <c:f>Correlations!$K$6:$K$13</c:f>
              <c:numCache>
                <c:formatCode>General</c:formatCode>
                <c:ptCount val="8"/>
                <c:pt idx="0">
                  <c:v>0.98357605133453896</c:v>
                </c:pt>
                <c:pt idx="1">
                  <c:v>0.99060095786822799</c:v>
                </c:pt>
                <c:pt idx="2">
                  <c:v>0.99642130835909903</c:v>
                </c:pt>
                <c:pt idx="3">
                  <c:v>0.99854425408227498</c:v>
                </c:pt>
                <c:pt idx="4">
                  <c:v>0.99860197737923795</c:v>
                </c:pt>
                <c:pt idx="5">
                  <c:v>0.99917744301828704</c:v>
                </c:pt>
                <c:pt idx="6">
                  <c:v>0.99920897704162703</c:v>
                </c:pt>
                <c:pt idx="7">
                  <c:v>0.999231781307094</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E-9E83-4C97-8DE9-33B3153C68CF}"/>
            </c:ext>
          </c:extLst>
        </c:ser>
        <c:ser>
          <c:idx val="11"/>
          <c:order val="11"/>
          <c:tx>
            <c:v>'Full' Sob. wind. (μ*)</c:v>
          </c:tx>
          <c:spPr>
            <a:ln w="22225" cap="rnd">
              <a:solidFill>
                <a:srgbClr val="00B050"/>
              </a:solidFill>
              <a:prstDash val="solid"/>
              <a:round/>
            </a:ln>
            <a:effectLst/>
          </c:spPr>
          <c:marker>
            <c:symbol val="none"/>
          </c:marker>
          <c:val>
            <c:numRef>
              <c:f>Correlations!$K$17:$K$24</c:f>
              <c:numCache>
                <c:formatCode>General</c:formatCode>
                <c:ptCount val="8"/>
                <c:pt idx="0">
                  <c:v>0.98357605133453896</c:v>
                </c:pt>
                <c:pt idx="1">
                  <c:v>0.99162597753245296</c:v>
                </c:pt>
                <c:pt idx="2">
                  <c:v>0.99712134719761303</c:v>
                </c:pt>
                <c:pt idx="3">
                  <c:v>0.99724219198875397</c:v>
                </c:pt>
                <c:pt idx="4">
                  <c:v>0.99808027413221301</c:v>
                </c:pt>
                <c:pt idx="5">
                  <c:v>0.99843522831434595</c:v>
                </c:pt>
                <c:pt idx="6">
                  <c:v>0.99890682052419499</c:v>
                </c:pt>
                <c:pt idx="7">
                  <c:v>0.99902226711812003</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F-9E83-4C97-8DE9-33B3153C68CF}"/>
            </c:ext>
          </c:extLst>
        </c:ser>
        <c:ser>
          <c:idx val="13"/>
          <c:order val="13"/>
          <c:tx>
            <c:v>'Full' Rd rad. (χ)</c:v>
          </c:tx>
          <c:spPr>
            <a:ln w="22225" cap="rnd">
              <a:solidFill>
                <a:srgbClr val="BC14A8"/>
              </a:solidFill>
              <a:prstDash val="solid"/>
              <a:round/>
            </a:ln>
            <a:effectLst/>
          </c:spPr>
          <c:marker>
            <c:symbol val="none"/>
          </c:marker>
          <c:val>
            <c:numRef>
              <c:f>Correlations!$O$6:$O$13</c:f>
              <c:numCache>
                <c:formatCode>General</c:formatCode>
                <c:ptCount val="8"/>
                <c:pt idx="0">
                  <c:v>0.95208703880377299</c:v>
                </c:pt>
                <c:pt idx="1">
                  <c:v>0.98532058476906603</c:v>
                </c:pt>
                <c:pt idx="2">
                  <c:v>0.99019553544148098</c:v>
                </c:pt>
                <c:pt idx="3">
                  <c:v>0.99829457231758101</c:v>
                </c:pt>
                <c:pt idx="4">
                  <c:v>0.99808878119218203</c:v>
                </c:pt>
                <c:pt idx="5">
                  <c:v>0.99894369929725402</c:v>
                </c:pt>
                <c:pt idx="6">
                  <c:v>0.99919686227559801</c:v>
                </c:pt>
                <c:pt idx="7">
                  <c:v>0.99909210518111102</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10-9E83-4C97-8DE9-33B3153C68CF}"/>
            </c:ext>
          </c:extLst>
        </c:ser>
        <c:ser>
          <c:idx val="15"/>
          <c:order val="15"/>
          <c:tx>
            <c:v>'Full' Rd rad. (μ*)</c:v>
          </c:tx>
          <c:spPr>
            <a:ln w="22225" cap="rnd">
              <a:solidFill>
                <a:srgbClr val="7030A0"/>
              </a:solidFill>
              <a:prstDash val="solid"/>
              <a:round/>
            </a:ln>
            <a:effectLst/>
          </c:spPr>
          <c:marker>
            <c:symbol val="none"/>
          </c:marker>
          <c:val>
            <c:numRef>
              <c:f>Correlations!$O$17:$O$24</c:f>
              <c:numCache>
                <c:formatCode>General</c:formatCode>
                <c:ptCount val="8"/>
                <c:pt idx="0">
                  <c:v>0.95208703880377299</c:v>
                </c:pt>
                <c:pt idx="1">
                  <c:v>0.98663901827637102</c:v>
                </c:pt>
                <c:pt idx="2">
                  <c:v>0.99485241854378703</c:v>
                </c:pt>
                <c:pt idx="3">
                  <c:v>0.99756863371272098</c:v>
                </c:pt>
                <c:pt idx="4">
                  <c:v>0.99831298319877904</c:v>
                </c:pt>
                <c:pt idx="5">
                  <c:v>0.99895989745206804</c:v>
                </c:pt>
                <c:pt idx="6">
                  <c:v>0.99913913897863604</c:v>
                </c:pt>
                <c:pt idx="7">
                  <c:v>0.99919686227559801</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11-9E83-4C97-8DE9-33B3153C68CF}"/>
            </c:ext>
          </c:extLst>
        </c:ser>
        <c:ser>
          <c:idx val="17"/>
          <c:order val="17"/>
          <c:tx>
            <c:v>'Partial' Sob. rad. (χ)</c:v>
          </c:tx>
          <c:spPr>
            <a:ln w="22225" cap="rnd">
              <a:solidFill>
                <a:srgbClr val="FF0000"/>
              </a:solidFill>
              <a:prstDash val="solid"/>
              <a:round/>
            </a:ln>
            <a:effectLst/>
          </c:spPr>
          <c:marker>
            <c:symbol val="none"/>
          </c:marker>
          <c:val>
            <c:numRef>
              <c:f>Correlations!$M$6:$M$13</c:f>
              <c:numCache>
                <c:formatCode>General</c:formatCode>
                <c:ptCount val="8"/>
                <c:pt idx="0">
                  <c:v>0.95272029365836497</c:v>
                </c:pt>
                <c:pt idx="1">
                  <c:v>0.98974853843364896</c:v>
                </c:pt>
                <c:pt idx="2">
                  <c:v>0.993748790973074</c:v>
                </c:pt>
                <c:pt idx="3">
                  <c:v>0.99632894262143901</c:v>
                </c:pt>
                <c:pt idx="4">
                  <c:v>0.99968572871653805</c:v>
                </c:pt>
                <c:pt idx="5">
                  <c:v>1</c:v>
                </c:pt>
                <c:pt idx="6">
                  <c:v>1</c:v>
                </c:pt>
                <c:pt idx="7">
                  <c:v>1</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12-9E83-4C97-8DE9-33B3153C68CF}"/>
            </c:ext>
          </c:extLst>
        </c:ser>
        <c:ser>
          <c:idx val="19"/>
          <c:order val="19"/>
          <c:tx>
            <c:v>'Partial' Sob. rad. (μ*)</c:v>
          </c:tx>
          <c:spPr>
            <a:ln w="22225" cap="rnd">
              <a:solidFill>
                <a:srgbClr val="C00000"/>
              </a:solidFill>
              <a:prstDash val="solid"/>
              <a:round/>
            </a:ln>
            <a:effectLst/>
          </c:spPr>
          <c:marker>
            <c:symbol val="none"/>
          </c:marker>
          <c:val>
            <c:numRef>
              <c:f>Correlations!$M$17:$M$24</c:f>
              <c:numCache>
                <c:formatCode>General</c:formatCode>
                <c:ptCount val="8"/>
                <c:pt idx="0">
                  <c:v>0.95523446392605704</c:v>
                </c:pt>
                <c:pt idx="1">
                  <c:v>0.98180705720752803</c:v>
                </c:pt>
                <c:pt idx="2">
                  <c:v>0.979906019702528</c:v>
                </c:pt>
                <c:pt idx="3">
                  <c:v>0.98759482254094699</c:v>
                </c:pt>
                <c:pt idx="4">
                  <c:v>0.99356371387060505</c:v>
                </c:pt>
                <c:pt idx="5">
                  <c:v>0.99520708900878896</c:v>
                </c:pt>
                <c:pt idx="6">
                  <c:v>0.99753739944076103</c:v>
                </c:pt>
                <c:pt idx="7">
                  <c:v>0.99895232884107099</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13-9E83-4C97-8DE9-33B3153C68CF}"/>
            </c:ext>
          </c:extLst>
        </c:ser>
        <c:dLbls>
          <c:showLegendKey val="0"/>
          <c:showVal val="0"/>
          <c:showCatName val="0"/>
          <c:showSerName val="0"/>
          <c:showPercent val="0"/>
          <c:showBubbleSize val="0"/>
        </c:dLbls>
        <c:smooth val="0"/>
        <c:axId val="692474176"/>
        <c:axId val="876510224"/>
        <c:extLst>
          <c:ext xmlns:c15="http://schemas.microsoft.com/office/drawing/2012/chart" uri="{02D57815-91ED-43cb-92C2-25804820EDAC}">
            <c15:filteredLineSeries>
              <c15:ser>
                <c:idx val="0"/>
                <c:order val="0"/>
                <c:tx>
                  <c:v>'Full' Sob. rad. (χ)</c:v>
                </c:tx>
                <c:spPr>
                  <a:ln w="22225" cap="rnd">
                    <a:solidFill>
                      <a:schemeClr val="accent2"/>
                    </a:solidFill>
                    <a:round/>
                  </a:ln>
                  <a:effectLst/>
                </c:spPr>
                <c:marker>
                  <c:symbol val="none"/>
                </c:marker>
                <c:cat>
                  <c:numRef>
                    <c:extLst>
                      <c:ext uri="{02D57815-91ED-43cb-92C2-25804820EDAC}">
                        <c15:formulaRef>
                          <c15:sqref>Correlations!$U$17:$U$24</c15:sqref>
                        </c15:formulaRef>
                      </c:ext>
                    </c:extLst>
                    <c:numCache>
                      <c:formatCode>General</c:formatCode>
                      <c:ptCount val="8"/>
                      <c:pt idx="0">
                        <c:v>2</c:v>
                      </c:pt>
                      <c:pt idx="1">
                        <c:v>4</c:v>
                      </c:pt>
                      <c:pt idx="2">
                        <c:v>6</c:v>
                      </c:pt>
                      <c:pt idx="3">
                        <c:v>10</c:v>
                      </c:pt>
                      <c:pt idx="4">
                        <c:v>15</c:v>
                      </c:pt>
                      <c:pt idx="5">
                        <c:v>25</c:v>
                      </c:pt>
                      <c:pt idx="6">
                        <c:v>40</c:v>
                      </c:pt>
                      <c:pt idx="7">
                        <c:v>100</c:v>
                      </c:pt>
                    </c:numCache>
                  </c:numRef>
                </c:cat>
                <c:val>
                  <c:numRef>
                    <c:extLst>
                      <c:ext uri="{02D57815-91ED-43cb-92C2-25804820EDAC}">
                        <c15:formulaRef>
                          <c15:sqref>Correlations!$H$6:$H$13</c15:sqref>
                        </c15:formulaRef>
                      </c:ext>
                    </c:extLst>
                    <c:numCache>
                      <c:formatCode>General</c:formatCode>
                      <c:ptCount val="8"/>
                      <c:pt idx="0">
                        <c:v>0.91288888888888897</c:v>
                      </c:pt>
                      <c:pt idx="1">
                        <c:v>0.95288888888888801</c:v>
                      </c:pt>
                      <c:pt idx="2">
                        <c:v>0.95822222222222198</c:v>
                      </c:pt>
                      <c:pt idx="3">
                        <c:v>0.96533333333333304</c:v>
                      </c:pt>
                      <c:pt idx="4">
                        <c:v>0.96888888888888902</c:v>
                      </c:pt>
                      <c:pt idx="5">
                        <c:v>0.97777777777777697</c:v>
                      </c:pt>
                      <c:pt idx="6">
                        <c:v>0.97599999999999998</c:v>
                      </c:pt>
                      <c:pt idx="7">
                        <c:v>0.97511111111111104</c:v>
                      </c:pt>
                    </c:numCache>
                  </c:numRef>
                </c:val>
                <c:smooth val="0"/>
                <c:extLst>
                  <c:ext xmlns:c16="http://schemas.microsoft.com/office/drawing/2014/chart" uri="{C3380CC4-5D6E-409C-BE32-E72D297353CC}">
                    <c16:uniqueId val="{00000000-9E83-4C97-8DE9-33B3153C68CF}"/>
                  </c:ext>
                </c:extLst>
              </c15:ser>
            </c15:filteredLineSeries>
            <c15:filteredLineSeries>
              <c15:ser>
                <c:idx val="2"/>
                <c:order val="2"/>
                <c:tx>
                  <c:v>'Full' Sob. rad. (μ*)</c:v>
                </c:tx>
                <c:spPr>
                  <a:ln w="22225" cap="rnd">
                    <a:solidFill>
                      <a:schemeClr val="accent4"/>
                    </a:solidFill>
                    <a:round/>
                  </a:ln>
                  <a:effectLst/>
                </c:spPr>
                <c:marker>
                  <c:symbol val="none"/>
                </c:marker>
                <c:val>
                  <c:numRef>
                    <c:extLst xmlns:c15="http://schemas.microsoft.com/office/drawing/2012/chart">
                      <c:ext xmlns:c15="http://schemas.microsoft.com/office/drawing/2012/chart" uri="{02D57815-91ED-43cb-92C2-25804820EDAC}">
                        <c15:formulaRef>
                          <c15:sqref>Correlations!$H$17:$H$24</c15:sqref>
                        </c15:formulaRef>
                      </c:ext>
                    </c:extLst>
                    <c:numCache>
                      <c:formatCode>General</c:formatCode>
                      <c:ptCount val="8"/>
                      <c:pt idx="0">
                        <c:v>0.91288888888888897</c:v>
                      </c:pt>
                      <c:pt idx="1">
                        <c:v>0.94844444444444398</c:v>
                      </c:pt>
                      <c:pt idx="2">
                        <c:v>0.96177777777777795</c:v>
                      </c:pt>
                      <c:pt idx="3">
                        <c:v>0.962666666666666</c:v>
                      </c:pt>
                      <c:pt idx="4">
                        <c:v>0.96177777777777795</c:v>
                      </c:pt>
                      <c:pt idx="5">
                        <c:v>0.96533333333333304</c:v>
                      </c:pt>
                      <c:pt idx="6">
                        <c:v>0.97422222222222199</c:v>
                      </c:pt>
                      <c:pt idx="7">
                        <c:v>0.97777777777777697</c:v>
                      </c:pt>
                    </c:numCache>
                  </c:numRef>
                </c:val>
                <c:smooth val="0"/>
                <c:extLst xmlns:c15="http://schemas.microsoft.com/office/drawing/2012/chart">
                  <c:ext xmlns:c16="http://schemas.microsoft.com/office/drawing/2014/chart" uri="{C3380CC4-5D6E-409C-BE32-E72D297353CC}">
                    <c16:uniqueId val="{00000001-9E83-4C97-8DE9-33B3153C68CF}"/>
                  </c:ext>
                </c:extLst>
              </c15:ser>
            </c15:filteredLineSeries>
            <c15:filteredLineSeries>
              <c15:ser>
                <c:idx val="4"/>
                <c:order val="4"/>
                <c:tx>
                  <c:v>EOT (M=1000; χ)</c:v>
                </c:tx>
                <c:spPr>
                  <a:ln w="22225" cap="rnd">
                    <a:solidFill>
                      <a:schemeClr val="accent5">
                        <a:lumMod val="40000"/>
                        <a:lumOff val="60000"/>
                      </a:schemeClr>
                    </a:solidFill>
                    <a:round/>
                  </a:ln>
                  <a:effectLst/>
                </c:spPr>
                <c:marker>
                  <c:symbol val="none"/>
                </c:marker>
                <c:val>
                  <c:numRef>
                    <c:extLst xmlns:c15="http://schemas.microsoft.com/office/drawing/2012/chart">
                      <c:ext xmlns:c15="http://schemas.microsoft.com/office/drawing/2012/chart" uri="{02D57815-91ED-43cb-92C2-25804820EDAC}">
                        <c15:formulaRef>
                          <c15:sqref>Correlations!$P$6:$P$13</c15:sqref>
                        </c15:formulaRef>
                      </c:ext>
                    </c:extLst>
                    <c:numCache>
                      <c:formatCode>General</c:formatCode>
                      <c:ptCount val="8"/>
                      <c:pt idx="0">
                        <c:v>0.89422222222222203</c:v>
                      </c:pt>
                      <c:pt idx="1">
                        <c:v>0.96444444444444399</c:v>
                      </c:pt>
                      <c:pt idx="2">
                        <c:v>0.98488888888888804</c:v>
                      </c:pt>
                      <c:pt idx="3">
                        <c:v>0.99733333333333296</c:v>
                      </c:pt>
                      <c:pt idx="4">
                        <c:v>0.99911111111111095</c:v>
                      </c:pt>
                      <c:pt idx="5">
                        <c:v>0.99911111111111095</c:v>
                      </c:pt>
                      <c:pt idx="6">
                        <c:v>1</c:v>
                      </c:pt>
                      <c:pt idx="7">
                        <c:v>1</c:v>
                      </c:pt>
                    </c:numCache>
                  </c:numRef>
                </c:val>
                <c:smooth val="0"/>
                <c:extLst xmlns:c15="http://schemas.microsoft.com/office/drawing/2012/chart">
                  <c:ext xmlns:c16="http://schemas.microsoft.com/office/drawing/2014/chart" uri="{C3380CC4-5D6E-409C-BE32-E72D297353CC}">
                    <c16:uniqueId val="{00000002-9E83-4C97-8DE9-33B3153C68CF}"/>
                  </c:ext>
                </c:extLst>
              </c15:ser>
            </c15:filteredLineSeries>
            <c15:filteredLineSeries>
              <c15:ser>
                <c:idx val="6"/>
                <c:order val="6"/>
                <c:tx>
                  <c:v>EOT (M=1000; μ*)</c:v>
                </c:tx>
                <c:spPr>
                  <a:ln w="22225" cap="rnd">
                    <a:solidFill>
                      <a:schemeClr val="accent1"/>
                    </a:solidFill>
                    <a:round/>
                  </a:ln>
                  <a:effectLst/>
                </c:spPr>
                <c:marker>
                  <c:symbol val="none"/>
                </c:marker>
                <c:val>
                  <c:numRef>
                    <c:extLst xmlns:c15="http://schemas.microsoft.com/office/drawing/2012/chart">
                      <c:ext xmlns:c15="http://schemas.microsoft.com/office/drawing/2012/chart" uri="{02D57815-91ED-43cb-92C2-25804820EDAC}">
                        <c15:formulaRef>
                          <c15:sqref>Correlations!$P$17:$P$24</c15:sqref>
                        </c15:formulaRef>
                      </c:ext>
                    </c:extLst>
                    <c:numCache>
                      <c:formatCode>General</c:formatCode>
                      <c:ptCount val="8"/>
                      <c:pt idx="0">
                        <c:v>0.89422222222222203</c:v>
                      </c:pt>
                      <c:pt idx="1">
                        <c:v>0.88533333333333297</c:v>
                      </c:pt>
                      <c:pt idx="2">
                        <c:v>0.86488888888888904</c:v>
                      </c:pt>
                      <c:pt idx="3">
                        <c:v>0.86399999999999999</c:v>
                      </c:pt>
                      <c:pt idx="4">
                        <c:v>0.84088888888888902</c:v>
                      </c:pt>
                      <c:pt idx="5">
                        <c:v>0.89688888888888896</c:v>
                      </c:pt>
                      <c:pt idx="6">
                        <c:v>0.92222222222222205</c:v>
                      </c:pt>
                      <c:pt idx="7">
                        <c:v>0.94399999999999995</c:v>
                      </c:pt>
                    </c:numCache>
                  </c:numRef>
                </c:val>
                <c:smooth val="0"/>
                <c:extLst xmlns:c15="http://schemas.microsoft.com/office/drawing/2012/chart">
                  <c:ext xmlns:c16="http://schemas.microsoft.com/office/drawing/2014/chart" uri="{C3380CC4-5D6E-409C-BE32-E72D297353CC}">
                    <c16:uniqueId val="{00000003-9E83-4C97-8DE9-33B3153C68CF}"/>
                  </c:ext>
                </c:extLst>
              </c15:ser>
            </c15:filteredLineSeries>
            <c15:filteredLineSeries>
              <c15:ser>
                <c:idx val="8"/>
                <c:order val="8"/>
                <c:tx>
                  <c:v>'Full' Sob. wind. (χ)</c:v>
                </c:tx>
                <c:spPr>
                  <a:ln w="22225" cap="rnd">
                    <a:solidFill>
                      <a:srgbClr val="92D050"/>
                    </a:solidFill>
                    <a:round/>
                  </a:ln>
                  <a:effectLst/>
                </c:spPr>
                <c:marker>
                  <c:symbol val="none"/>
                </c:marker>
                <c:val>
                  <c:numRef>
                    <c:extLst xmlns:c15="http://schemas.microsoft.com/office/drawing/2012/chart">
                      <c:ext xmlns:c15="http://schemas.microsoft.com/office/drawing/2012/chart" uri="{02D57815-91ED-43cb-92C2-25804820EDAC}">
                        <c15:formulaRef>
                          <c15:sqref>Correlations!$J$6:$J$13</c15:sqref>
                        </c15:formulaRef>
                      </c:ext>
                    </c:extLst>
                    <c:numCache>
                      <c:formatCode>General</c:formatCode>
                      <c:ptCount val="8"/>
                      <c:pt idx="0">
                        <c:v>0.92888888888888899</c:v>
                      </c:pt>
                      <c:pt idx="1">
                        <c:v>0.954666666666666</c:v>
                      </c:pt>
                      <c:pt idx="2">
                        <c:v>0.96088888888888901</c:v>
                      </c:pt>
                      <c:pt idx="3">
                        <c:v>0.97688888888888803</c:v>
                      </c:pt>
                      <c:pt idx="4">
                        <c:v>0.97777777777777697</c:v>
                      </c:pt>
                      <c:pt idx="5">
                        <c:v>0.98133333333333295</c:v>
                      </c:pt>
                      <c:pt idx="6">
                        <c:v>0.98044444444444401</c:v>
                      </c:pt>
                      <c:pt idx="7">
                        <c:v>0.98044444444444401</c:v>
                      </c:pt>
                    </c:numCache>
                  </c:numRef>
                </c:val>
                <c:smooth val="0"/>
                <c:extLst xmlns:c15="http://schemas.microsoft.com/office/drawing/2012/chart">
                  <c:ext xmlns:c16="http://schemas.microsoft.com/office/drawing/2014/chart" uri="{C3380CC4-5D6E-409C-BE32-E72D297353CC}">
                    <c16:uniqueId val="{00000004-9E83-4C97-8DE9-33B3153C68CF}"/>
                  </c:ext>
                </c:extLst>
              </c15:ser>
            </c15:filteredLineSeries>
            <c15:filteredLineSeries>
              <c15:ser>
                <c:idx val="10"/>
                <c:order val="10"/>
                <c:tx>
                  <c:v>'Full' Sob. wind. (μ*)</c:v>
                </c:tx>
                <c:spPr>
                  <a:ln w="22225" cap="rnd">
                    <a:solidFill>
                      <a:srgbClr val="00B050"/>
                    </a:solidFill>
                    <a:round/>
                  </a:ln>
                  <a:effectLst/>
                </c:spPr>
                <c:marker>
                  <c:symbol val="none"/>
                </c:marker>
                <c:val>
                  <c:numRef>
                    <c:extLst xmlns:c15="http://schemas.microsoft.com/office/drawing/2012/chart">
                      <c:ext xmlns:c15="http://schemas.microsoft.com/office/drawing/2012/chart" uri="{02D57815-91ED-43cb-92C2-25804820EDAC}">
                        <c15:formulaRef>
                          <c15:sqref>Correlations!$J$17:$J$24</c15:sqref>
                        </c15:formulaRef>
                      </c:ext>
                    </c:extLst>
                    <c:numCache>
                      <c:formatCode>General</c:formatCode>
                      <c:ptCount val="8"/>
                      <c:pt idx="0">
                        <c:v>0.92888888888888899</c:v>
                      </c:pt>
                      <c:pt idx="1">
                        <c:v>0.95022222222222197</c:v>
                      </c:pt>
                      <c:pt idx="2">
                        <c:v>0.962666666666666</c:v>
                      </c:pt>
                      <c:pt idx="3">
                        <c:v>0.95555555555555505</c:v>
                      </c:pt>
                      <c:pt idx="4">
                        <c:v>0.96355555555555505</c:v>
                      </c:pt>
                      <c:pt idx="5">
                        <c:v>0.96622222222222198</c:v>
                      </c:pt>
                      <c:pt idx="6">
                        <c:v>0.97333333333333305</c:v>
                      </c:pt>
                      <c:pt idx="7">
                        <c:v>0.97511111111111104</c:v>
                      </c:pt>
                    </c:numCache>
                  </c:numRef>
                </c:val>
                <c:smooth val="0"/>
                <c:extLst xmlns:c15="http://schemas.microsoft.com/office/drawing/2012/chart">
                  <c:ext xmlns:c16="http://schemas.microsoft.com/office/drawing/2014/chart" uri="{C3380CC4-5D6E-409C-BE32-E72D297353CC}">
                    <c16:uniqueId val="{00000005-9E83-4C97-8DE9-33B3153C68CF}"/>
                  </c:ext>
                </c:extLst>
              </c15:ser>
            </c15:filteredLineSeries>
            <c15:filteredLineSeries>
              <c15:ser>
                <c:idx val="12"/>
                <c:order val="12"/>
                <c:tx>
                  <c:v>'Full' Rd rad. (χ)</c:v>
                </c:tx>
                <c:spPr>
                  <a:ln w="22225" cap="rnd">
                    <a:solidFill>
                      <a:srgbClr val="BC14A8"/>
                    </a:solidFill>
                    <a:round/>
                  </a:ln>
                  <a:effectLst/>
                </c:spPr>
                <c:marker>
                  <c:symbol val="none"/>
                </c:marker>
                <c:val>
                  <c:numRef>
                    <c:extLst xmlns:c15="http://schemas.microsoft.com/office/drawing/2012/chart">
                      <c:ext xmlns:c15="http://schemas.microsoft.com/office/drawing/2012/chart" uri="{02D57815-91ED-43cb-92C2-25804820EDAC}">
                        <c15:formulaRef>
                          <c15:sqref>Correlations!$N$6:$N$13</c15:sqref>
                        </c15:formulaRef>
                      </c:ext>
                    </c:extLst>
                    <c:numCache>
                      <c:formatCode>General</c:formatCode>
                      <c:ptCount val="8"/>
                      <c:pt idx="0">
                        <c:v>0.89155555555555499</c:v>
                      </c:pt>
                      <c:pt idx="1">
                        <c:v>0.94222222222222196</c:v>
                      </c:pt>
                      <c:pt idx="2">
                        <c:v>0.95911111111111103</c:v>
                      </c:pt>
                      <c:pt idx="3">
                        <c:v>0.97155555555555495</c:v>
                      </c:pt>
                      <c:pt idx="4">
                        <c:v>0.96622222222222198</c:v>
                      </c:pt>
                      <c:pt idx="5">
                        <c:v>0.97422222222222199</c:v>
                      </c:pt>
                      <c:pt idx="6">
                        <c:v>0.97955555555555496</c:v>
                      </c:pt>
                      <c:pt idx="7">
                        <c:v>0.97688888888888803</c:v>
                      </c:pt>
                    </c:numCache>
                  </c:numRef>
                </c:val>
                <c:smooth val="0"/>
                <c:extLst xmlns:c15="http://schemas.microsoft.com/office/drawing/2012/chart">
                  <c:ext xmlns:c16="http://schemas.microsoft.com/office/drawing/2014/chart" uri="{C3380CC4-5D6E-409C-BE32-E72D297353CC}">
                    <c16:uniqueId val="{00000006-9E83-4C97-8DE9-33B3153C68CF}"/>
                  </c:ext>
                </c:extLst>
              </c15:ser>
            </c15:filteredLineSeries>
            <c15:filteredLineSeries>
              <c15:ser>
                <c:idx val="14"/>
                <c:order val="14"/>
                <c:tx>
                  <c:v>'Full' Rd rad. (μ*)</c:v>
                </c:tx>
                <c:spPr>
                  <a:ln w="22225" cap="rnd">
                    <a:solidFill>
                      <a:srgbClr val="7030A0"/>
                    </a:solidFill>
                    <a:round/>
                  </a:ln>
                  <a:effectLst/>
                </c:spPr>
                <c:marker>
                  <c:symbol val="none"/>
                </c:marker>
                <c:val>
                  <c:numRef>
                    <c:extLst xmlns:c15="http://schemas.microsoft.com/office/drawing/2012/chart">
                      <c:ext xmlns:c15="http://schemas.microsoft.com/office/drawing/2012/chart" uri="{02D57815-91ED-43cb-92C2-25804820EDAC}">
                        <c15:formulaRef>
                          <c15:sqref>Correlations!$N$17:$N$24</c15:sqref>
                        </c15:formulaRef>
                      </c:ext>
                    </c:extLst>
                    <c:numCache>
                      <c:formatCode>General</c:formatCode>
                      <c:ptCount val="8"/>
                      <c:pt idx="0">
                        <c:v>0.89155555555555499</c:v>
                      </c:pt>
                      <c:pt idx="1">
                        <c:v>0.944888888888889</c:v>
                      </c:pt>
                      <c:pt idx="2">
                        <c:v>0.95377777777777695</c:v>
                      </c:pt>
                      <c:pt idx="3">
                        <c:v>0.95822222222222198</c:v>
                      </c:pt>
                      <c:pt idx="4">
                        <c:v>0.97155555555555495</c:v>
                      </c:pt>
                      <c:pt idx="5">
                        <c:v>0.97866666666666602</c:v>
                      </c:pt>
                      <c:pt idx="6">
                        <c:v>0.97866666666666602</c:v>
                      </c:pt>
                      <c:pt idx="7">
                        <c:v>0.97955555555555496</c:v>
                      </c:pt>
                    </c:numCache>
                  </c:numRef>
                </c:val>
                <c:smooth val="0"/>
                <c:extLst xmlns:c15="http://schemas.microsoft.com/office/drawing/2012/chart">
                  <c:ext xmlns:c16="http://schemas.microsoft.com/office/drawing/2014/chart" uri="{C3380CC4-5D6E-409C-BE32-E72D297353CC}">
                    <c16:uniqueId val="{00000007-9E83-4C97-8DE9-33B3153C68CF}"/>
                  </c:ext>
                </c:extLst>
              </c15:ser>
            </c15:filteredLineSeries>
            <c15:filteredLineSeries>
              <c15:ser>
                <c:idx val="16"/>
                <c:order val="16"/>
                <c:tx>
                  <c:v>'Partial' Sob. rad. (χ)</c:v>
                </c:tx>
                <c:spPr>
                  <a:ln w="22225" cap="rnd">
                    <a:solidFill>
                      <a:srgbClr val="FF0000"/>
                    </a:solidFill>
                    <a:round/>
                  </a:ln>
                  <a:effectLst/>
                </c:spPr>
                <c:marker>
                  <c:symbol val="none"/>
                </c:marker>
                <c:val>
                  <c:numRef>
                    <c:extLst xmlns:c15="http://schemas.microsoft.com/office/drawing/2012/chart">
                      <c:ext xmlns:c15="http://schemas.microsoft.com/office/drawing/2012/chart" uri="{02D57815-91ED-43cb-92C2-25804820EDAC}">
                        <c15:formulaRef>
                          <c15:sqref>Correlations!$L$6:$L$13</c15:sqref>
                        </c15:formulaRef>
                      </c:ext>
                    </c:extLst>
                    <c:numCache>
                      <c:formatCode>General</c:formatCode>
                      <c:ptCount val="8"/>
                      <c:pt idx="0">
                        <c:v>0.917333333333333</c:v>
                      </c:pt>
                      <c:pt idx="1">
                        <c:v>0.97422222222222199</c:v>
                      </c:pt>
                      <c:pt idx="2">
                        <c:v>0.98311111111111105</c:v>
                      </c:pt>
                      <c:pt idx="3">
                        <c:v>0.98933333333333295</c:v>
                      </c:pt>
                      <c:pt idx="4">
                        <c:v>0.99911111111111095</c:v>
                      </c:pt>
                      <c:pt idx="5">
                        <c:v>1</c:v>
                      </c:pt>
                      <c:pt idx="6">
                        <c:v>1</c:v>
                      </c:pt>
                      <c:pt idx="7">
                        <c:v>1</c:v>
                      </c:pt>
                    </c:numCache>
                  </c:numRef>
                </c:val>
                <c:smooth val="0"/>
                <c:extLst xmlns:c15="http://schemas.microsoft.com/office/drawing/2012/chart">
                  <c:ext xmlns:c16="http://schemas.microsoft.com/office/drawing/2014/chart" uri="{C3380CC4-5D6E-409C-BE32-E72D297353CC}">
                    <c16:uniqueId val="{00000008-9E83-4C97-8DE9-33B3153C68CF}"/>
                  </c:ext>
                </c:extLst>
              </c15:ser>
            </c15:filteredLineSeries>
            <c15:filteredLineSeries>
              <c15:ser>
                <c:idx val="18"/>
                <c:order val="18"/>
                <c:tx>
                  <c:v>'Partial' Sob. rad. (μ*)</c:v>
                </c:tx>
                <c:spPr>
                  <a:ln w="22225" cap="rnd">
                    <a:solidFill>
                      <a:srgbClr val="C00000"/>
                    </a:solidFill>
                    <a:round/>
                  </a:ln>
                  <a:effectLst/>
                </c:spPr>
                <c:marker>
                  <c:symbol val="none"/>
                </c:marker>
                <c:val>
                  <c:numRef>
                    <c:extLst xmlns:c15="http://schemas.microsoft.com/office/drawing/2012/chart">
                      <c:ext xmlns:c15="http://schemas.microsoft.com/office/drawing/2012/chart" uri="{02D57815-91ED-43cb-92C2-25804820EDAC}">
                        <c15:formulaRef>
                          <c15:sqref>Correlations!$L$17:$L$24</c15:sqref>
                        </c15:formulaRef>
                      </c:ext>
                    </c:extLst>
                    <c:numCache>
                      <c:formatCode>General</c:formatCode>
                      <c:ptCount val="8"/>
                      <c:pt idx="0">
                        <c:v>0.917333333333333</c:v>
                      </c:pt>
                      <c:pt idx="1">
                        <c:v>0.90222222222222204</c:v>
                      </c:pt>
                      <c:pt idx="2">
                        <c:v>0.90666666666666695</c:v>
                      </c:pt>
                      <c:pt idx="3">
                        <c:v>0.90666666666666595</c:v>
                      </c:pt>
                      <c:pt idx="4">
                        <c:v>0.93244444444444397</c:v>
                      </c:pt>
                      <c:pt idx="5">
                        <c:v>0.93600000000000005</c:v>
                      </c:pt>
                      <c:pt idx="6">
                        <c:v>0.95911111111111103</c:v>
                      </c:pt>
                      <c:pt idx="7">
                        <c:v>0.97688888888888803</c:v>
                      </c:pt>
                    </c:numCache>
                  </c:numRef>
                </c:val>
                <c:smooth val="0"/>
                <c:extLst xmlns:c15="http://schemas.microsoft.com/office/drawing/2012/chart">
                  <c:ext xmlns:c16="http://schemas.microsoft.com/office/drawing/2014/chart" uri="{C3380CC4-5D6E-409C-BE32-E72D297353CC}">
                    <c16:uniqueId val="{00000009-9E83-4C97-8DE9-33B3153C68CF}"/>
                  </c:ext>
                </c:extLst>
              </c15:ser>
            </c15:filteredLineSeries>
          </c:ext>
        </c:extLst>
      </c:lineChart>
      <c:catAx>
        <c:axId val="692474176"/>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number</a:t>
                </a:r>
                <a:r>
                  <a:rPr lang="en-GB" sz="1400" baseline="0"/>
                  <a:t> of trajectories</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876510224"/>
        <c:crosses val="autoZero"/>
        <c:auto val="1"/>
        <c:lblAlgn val="ctr"/>
        <c:lblOffset val="100"/>
        <c:noMultiLvlLbl val="0"/>
      </c:catAx>
      <c:valAx>
        <c:axId val="876510224"/>
        <c:scaling>
          <c:orientation val="minMax"/>
          <c:max val="1"/>
          <c:min val="0.92"/>
        </c:scaling>
        <c:delete val="0"/>
        <c:axPos val="l"/>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692474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78005542603264"/>
          <c:y val="4.4952450980392168E-2"/>
          <c:w val="0.76439889147934725"/>
          <c:h val="0.79882615740740737"/>
        </c:manualLayout>
      </c:layout>
      <c:lineChart>
        <c:grouping val="standard"/>
        <c:varyColors val="0"/>
        <c:ser>
          <c:idx val="0"/>
          <c:order val="0"/>
          <c:tx>
            <c:v>Sobol radial K (Xi-based)</c:v>
          </c:tx>
          <c:spPr>
            <a:ln w="22225" cap="rnd">
              <a:solidFill>
                <a:schemeClr val="accent2"/>
              </a:solidFill>
              <a:round/>
            </a:ln>
            <a:effectLst/>
          </c:spPr>
          <c:marker>
            <c:symbol val="none"/>
          </c:marker>
          <c:cat>
            <c:numRef>
              <c:f>Correlations!$U$17:$U$24</c:f>
              <c:numCache>
                <c:formatCode>General</c:formatCode>
                <c:ptCount val="8"/>
                <c:pt idx="0">
                  <c:v>2</c:v>
                </c:pt>
                <c:pt idx="1">
                  <c:v>4</c:v>
                </c:pt>
                <c:pt idx="2">
                  <c:v>6</c:v>
                </c:pt>
                <c:pt idx="3">
                  <c:v>10</c:v>
                </c:pt>
                <c:pt idx="4">
                  <c:v>15</c:v>
                </c:pt>
                <c:pt idx="5">
                  <c:v>25</c:v>
                </c:pt>
                <c:pt idx="6">
                  <c:v>40</c:v>
                </c:pt>
                <c:pt idx="7">
                  <c:v>100</c:v>
                </c:pt>
              </c:numCache>
            </c:numRef>
          </c:cat>
          <c:val>
            <c:numRef>
              <c:f>Correlations!$H$58:$H$65</c:f>
              <c:numCache>
                <c:formatCode>General</c:formatCode>
                <c:ptCount val="8"/>
                <c:pt idx="0">
                  <c:v>0.98507755102040795</c:v>
                </c:pt>
                <c:pt idx="1">
                  <c:v>0.99066122448979599</c:v>
                </c:pt>
                <c:pt idx="2">
                  <c:v>0.99255510204081598</c:v>
                </c:pt>
                <c:pt idx="3">
                  <c:v>0.99516734693877595</c:v>
                </c:pt>
                <c:pt idx="4">
                  <c:v>0.99595102040816297</c:v>
                </c:pt>
                <c:pt idx="5">
                  <c:v>0.99784489795918296</c:v>
                </c:pt>
                <c:pt idx="6">
                  <c:v>0.99957551020408097</c:v>
                </c:pt>
                <c:pt idx="7">
                  <c:v>0.99990204081632605</c:v>
                </c:pt>
              </c:numCache>
            </c:numRef>
          </c:val>
          <c:smooth val="0"/>
          <c:extLst>
            <c:ext xmlns:c16="http://schemas.microsoft.com/office/drawing/2014/chart" uri="{C3380CC4-5D6E-409C-BE32-E72D297353CC}">
              <c16:uniqueId val="{00000000-7E8A-40E6-B0DE-BE5DC8889BF9}"/>
            </c:ext>
          </c:extLst>
        </c:ser>
        <c:ser>
          <c:idx val="2"/>
          <c:order val="2"/>
          <c:tx>
            <c:v>Sobol radial K (Mu*-based)</c:v>
          </c:tx>
          <c:spPr>
            <a:ln w="22225" cap="rnd">
              <a:solidFill>
                <a:schemeClr val="accent4"/>
              </a:solidFill>
              <a:round/>
            </a:ln>
            <a:effectLst/>
          </c:spPr>
          <c:marker>
            <c:symbol val="none"/>
          </c:marker>
          <c:val>
            <c:numRef>
              <c:f>Correlations!$H$69:$H$76</c:f>
              <c:numCache>
                <c:formatCode>General</c:formatCode>
                <c:ptCount val="8"/>
                <c:pt idx="0">
                  <c:v>0.98507755102040795</c:v>
                </c:pt>
                <c:pt idx="1">
                  <c:v>0.98759183673469397</c:v>
                </c:pt>
                <c:pt idx="2">
                  <c:v>0.98788571428571403</c:v>
                </c:pt>
                <c:pt idx="3">
                  <c:v>0.98631836734693801</c:v>
                </c:pt>
                <c:pt idx="4">
                  <c:v>0.98677551020408105</c:v>
                </c:pt>
                <c:pt idx="5">
                  <c:v>0.98899591836734702</c:v>
                </c:pt>
                <c:pt idx="6">
                  <c:v>0.99053061224489702</c:v>
                </c:pt>
                <c:pt idx="7">
                  <c:v>0.99275102040816299</c:v>
                </c:pt>
              </c:numCache>
            </c:numRef>
          </c:val>
          <c:smooth val="0"/>
          <c:extLst>
            <c:ext xmlns:c16="http://schemas.microsoft.com/office/drawing/2014/chart" uri="{C3380CC4-5D6E-409C-BE32-E72D297353CC}">
              <c16:uniqueId val="{00000001-7E8A-40E6-B0DE-BE5DC8889BF9}"/>
            </c:ext>
          </c:extLst>
        </c:ser>
        <c:ser>
          <c:idx val="8"/>
          <c:order val="8"/>
          <c:tx>
            <c:v>Sobol winding K (Xi-based)</c:v>
          </c:tx>
          <c:spPr>
            <a:ln w="22225" cap="rnd">
              <a:solidFill>
                <a:srgbClr val="92D050"/>
              </a:solidFill>
              <a:round/>
            </a:ln>
            <a:effectLst/>
          </c:spPr>
          <c:marker>
            <c:symbol val="none"/>
          </c:marker>
          <c:val>
            <c:numRef>
              <c:f>Correlations!$J$58:$J$65</c:f>
              <c:numCache>
                <c:formatCode>General</c:formatCode>
                <c:ptCount val="8"/>
                <c:pt idx="0">
                  <c:v>0.98582857142857105</c:v>
                </c:pt>
                <c:pt idx="1">
                  <c:v>0.98981224489795905</c:v>
                </c:pt>
                <c:pt idx="2">
                  <c:v>0.99180408163265299</c:v>
                </c:pt>
                <c:pt idx="3">
                  <c:v>0.99529795918367403</c:v>
                </c:pt>
                <c:pt idx="4">
                  <c:v>0.99614693877550997</c:v>
                </c:pt>
                <c:pt idx="5">
                  <c:v>0.99751836734693899</c:v>
                </c:pt>
                <c:pt idx="6">
                  <c:v>0.99915102040816295</c:v>
                </c:pt>
                <c:pt idx="7">
                  <c:v>0.99993469387755096</c:v>
                </c:pt>
              </c:numCache>
            </c:numRef>
          </c:val>
          <c:smooth val="0"/>
          <c:extLst xmlns:c15="http://schemas.microsoft.com/office/drawing/2012/chart">
            <c:ext xmlns:c16="http://schemas.microsoft.com/office/drawing/2014/chart" uri="{C3380CC4-5D6E-409C-BE32-E72D297353CC}">
              <c16:uniqueId val="{00000002-7E8A-40E6-B0DE-BE5DC8889BF9}"/>
            </c:ext>
          </c:extLst>
        </c:ser>
        <c:ser>
          <c:idx val="10"/>
          <c:order val="10"/>
          <c:tx>
            <c:v>Sobol winding K (Mu*-based)</c:v>
          </c:tx>
          <c:spPr>
            <a:ln w="22225" cap="rnd">
              <a:solidFill>
                <a:srgbClr val="00B050"/>
              </a:solidFill>
              <a:round/>
            </a:ln>
            <a:effectLst/>
          </c:spPr>
          <c:marker>
            <c:symbol val="none"/>
          </c:marker>
          <c:val>
            <c:numRef>
              <c:f>Correlations!$J$69:$J$76</c:f>
              <c:numCache>
                <c:formatCode>General</c:formatCode>
                <c:ptCount val="8"/>
                <c:pt idx="0">
                  <c:v>0.99605762271313303</c:v>
                </c:pt>
                <c:pt idx="1">
                  <c:v>0.98752653061224505</c:v>
                </c:pt>
                <c:pt idx="2">
                  <c:v>0.98824489795918302</c:v>
                </c:pt>
                <c:pt idx="3">
                  <c:v>0.989159183673469</c:v>
                </c:pt>
                <c:pt idx="4">
                  <c:v>0.98902857142857104</c:v>
                </c:pt>
                <c:pt idx="5">
                  <c:v>0.98788571428571403</c:v>
                </c:pt>
                <c:pt idx="6">
                  <c:v>0.99013877551020402</c:v>
                </c:pt>
                <c:pt idx="7">
                  <c:v>0.99173877551020395</c:v>
                </c:pt>
              </c:numCache>
            </c:numRef>
          </c:val>
          <c:smooth val="0"/>
          <c:extLst xmlns:c15="http://schemas.microsoft.com/office/drawing/2012/chart">
            <c:ext xmlns:c16="http://schemas.microsoft.com/office/drawing/2014/chart" uri="{C3380CC4-5D6E-409C-BE32-E72D297353CC}">
              <c16:uniqueId val="{00000003-7E8A-40E6-B0DE-BE5DC8889BF9}"/>
            </c:ext>
          </c:extLst>
        </c:ser>
        <c:ser>
          <c:idx val="12"/>
          <c:order val="12"/>
          <c:tx>
            <c:v>Rd radial K (Xi-based)</c:v>
          </c:tx>
          <c:spPr>
            <a:ln w="22225" cap="rnd">
              <a:solidFill>
                <a:srgbClr val="BC14A8"/>
              </a:solidFill>
              <a:round/>
            </a:ln>
            <a:effectLst/>
          </c:spPr>
          <c:marker>
            <c:symbol val="none"/>
          </c:marker>
          <c:val>
            <c:numRef>
              <c:f>Correlations!$N$58:$N$65</c:f>
              <c:numCache>
                <c:formatCode>General</c:formatCode>
                <c:ptCount val="8"/>
                <c:pt idx="0">
                  <c:v>0.98406530612244902</c:v>
                </c:pt>
                <c:pt idx="1">
                  <c:v>0.98680816326530596</c:v>
                </c:pt>
                <c:pt idx="2">
                  <c:v>0.98991020408163199</c:v>
                </c:pt>
                <c:pt idx="3">
                  <c:v>0.99324081632653005</c:v>
                </c:pt>
                <c:pt idx="4">
                  <c:v>0.99431836734693901</c:v>
                </c:pt>
                <c:pt idx="5">
                  <c:v>0.99715918367346901</c:v>
                </c:pt>
                <c:pt idx="6">
                  <c:v>0.99915102040816295</c:v>
                </c:pt>
                <c:pt idx="7">
                  <c:v>0.99990204081632605</c:v>
                </c:pt>
              </c:numCache>
            </c:numRef>
          </c:val>
          <c:smooth val="0"/>
          <c:extLst>
            <c:ext xmlns:c16="http://schemas.microsoft.com/office/drawing/2014/chart" uri="{C3380CC4-5D6E-409C-BE32-E72D297353CC}">
              <c16:uniqueId val="{00000004-7E8A-40E6-B0DE-BE5DC8889BF9}"/>
            </c:ext>
          </c:extLst>
        </c:ser>
        <c:ser>
          <c:idx val="14"/>
          <c:order val="14"/>
          <c:tx>
            <c:v>Rd radial K (Mu*-based) </c:v>
          </c:tx>
          <c:spPr>
            <a:ln w="22225" cap="rnd">
              <a:solidFill>
                <a:srgbClr val="7030A0"/>
              </a:solidFill>
              <a:round/>
            </a:ln>
            <a:effectLst/>
          </c:spPr>
          <c:marker>
            <c:symbol val="none"/>
          </c:marker>
          <c:val>
            <c:numRef>
              <c:f>Correlations!$N$69:$N$76</c:f>
              <c:numCache>
                <c:formatCode>General</c:formatCode>
                <c:ptCount val="8"/>
                <c:pt idx="0">
                  <c:v>0.98406530612244902</c:v>
                </c:pt>
                <c:pt idx="1">
                  <c:v>0.98390204081632604</c:v>
                </c:pt>
                <c:pt idx="2">
                  <c:v>0.98586122448979596</c:v>
                </c:pt>
                <c:pt idx="3">
                  <c:v>0.98791836734693805</c:v>
                </c:pt>
                <c:pt idx="4">
                  <c:v>0.98902857142857104</c:v>
                </c:pt>
                <c:pt idx="5">
                  <c:v>0.99004081632652996</c:v>
                </c:pt>
                <c:pt idx="6">
                  <c:v>0.99039999999999995</c:v>
                </c:pt>
                <c:pt idx="7">
                  <c:v>0.99304489795918405</c:v>
                </c:pt>
              </c:numCache>
            </c:numRef>
          </c:val>
          <c:smooth val="0"/>
          <c:extLst>
            <c:ext xmlns:c16="http://schemas.microsoft.com/office/drawing/2014/chart" uri="{C3380CC4-5D6E-409C-BE32-E72D297353CC}">
              <c16:uniqueId val="{00000005-7E8A-40E6-B0DE-BE5DC8889BF9}"/>
            </c:ext>
          </c:extLst>
        </c:ser>
        <c:ser>
          <c:idx val="16"/>
          <c:order val="16"/>
          <c:tx>
            <c:v>Sobol rad base K (Xi-based)</c:v>
          </c:tx>
          <c:spPr>
            <a:ln w="22225" cap="rnd">
              <a:solidFill>
                <a:srgbClr val="FF0000"/>
              </a:solidFill>
              <a:prstDash val="solid"/>
              <a:round/>
            </a:ln>
            <a:effectLst/>
          </c:spPr>
          <c:marker>
            <c:symbol val="none"/>
          </c:marker>
          <c:val>
            <c:numRef>
              <c:f>Correlations!$L$58:$L$65</c:f>
              <c:numCache>
                <c:formatCode>General</c:formatCode>
                <c:ptCount val="8"/>
                <c:pt idx="0">
                  <c:v>0.99568979591836704</c:v>
                </c:pt>
                <c:pt idx="1">
                  <c:v>0.99823673469387697</c:v>
                </c:pt>
                <c:pt idx="2">
                  <c:v>0.99742040816326505</c:v>
                </c:pt>
                <c:pt idx="3">
                  <c:v>0.99964081632653001</c:v>
                </c:pt>
                <c:pt idx="4">
                  <c:v>0.99996734693877498</c:v>
                </c:pt>
                <c:pt idx="5">
                  <c:v>1</c:v>
                </c:pt>
                <c:pt idx="6">
                  <c:v>1</c:v>
                </c:pt>
                <c:pt idx="7">
                  <c:v>1</c:v>
                </c:pt>
              </c:numCache>
            </c:numRef>
          </c:val>
          <c:smooth val="0"/>
          <c:extLst>
            <c:ext xmlns:c16="http://schemas.microsoft.com/office/drawing/2014/chart" uri="{C3380CC4-5D6E-409C-BE32-E72D297353CC}">
              <c16:uniqueId val="{00000006-7E8A-40E6-B0DE-BE5DC8889BF9}"/>
            </c:ext>
          </c:extLst>
        </c:ser>
        <c:ser>
          <c:idx val="18"/>
          <c:order val="18"/>
          <c:tx>
            <c:v>Sobol rad base K (Mu*-based)</c:v>
          </c:tx>
          <c:spPr>
            <a:ln w="22225" cap="rnd">
              <a:solidFill>
                <a:srgbClr val="C00000"/>
              </a:solidFill>
              <a:round/>
            </a:ln>
            <a:effectLst/>
          </c:spPr>
          <c:marker>
            <c:symbol val="none"/>
          </c:marker>
          <c:val>
            <c:numRef>
              <c:f>Correlations!$L$69:$L$76</c:f>
              <c:numCache>
                <c:formatCode>General</c:formatCode>
                <c:ptCount val="8"/>
                <c:pt idx="0">
                  <c:v>0.99572244897959195</c:v>
                </c:pt>
                <c:pt idx="1">
                  <c:v>0.99588571428571404</c:v>
                </c:pt>
                <c:pt idx="2">
                  <c:v>0.99572244897959195</c:v>
                </c:pt>
                <c:pt idx="3">
                  <c:v>0.99533061224489805</c:v>
                </c:pt>
                <c:pt idx="4">
                  <c:v>0.99529795918367303</c:v>
                </c:pt>
                <c:pt idx="5">
                  <c:v>0.99399183673469405</c:v>
                </c:pt>
                <c:pt idx="6">
                  <c:v>0.99418775510204105</c:v>
                </c:pt>
                <c:pt idx="7">
                  <c:v>0.99317551020408101</c:v>
                </c:pt>
              </c:numCache>
            </c:numRef>
          </c:val>
          <c:smooth val="0"/>
          <c:extLst>
            <c:ext xmlns:c16="http://schemas.microsoft.com/office/drawing/2014/chart" uri="{C3380CC4-5D6E-409C-BE32-E72D297353CC}">
              <c16:uniqueId val="{00000007-7E8A-40E6-B0DE-BE5DC8889BF9}"/>
            </c:ext>
          </c:extLst>
        </c:ser>
        <c:dLbls>
          <c:showLegendKey val="0"/>
          <c:showVal val="0"/>
          <c:showCatName val="0"/>
          <c:showSerName val="0"/>
          <c:showPercent val="0"/>
          <c:showBubbleSize val="0"/>
        </c:dLbls>
        <c:marker val="1"/>
        <c:smooth val="0"/>
        <c:axId val="692474176"/>
        <c:axId val="876510224"/>
        <c:extLst>
          <c:ext xmlns:c15="http://schemas.microsoft.com/office/drawing/2012/chart" uri="{02D57815-91ED-43cb-92C2-25804820EDAC}">
            <c15:filteredLineSeries>
              <c15:ser>
                <c:idx val="4"/>
                <c:order val="4"/>
                <c:tx>
                  <c:v>OT Khare K (Xi-based)</c:v>
                </c:tx>
                <c:spPr>
                  <a:ln w="28575" cap="rnd">
                    <a:solidFill>
                      <a:schemeClr val="accent5"/>
                    </a:solidFill>
                    <a:round/>
                  </a:ln>
                  <a:effectLst/>
                </c:spPr>
                <c:marker>
                  <c:symbol val="none"/>
                </c:marker>
                <c:val>
                  <c:numRef>
                    <c:extLst>
                      <c:ext uri="{02D57815-91ED-43cb-92C2-25804820EDAC}">
                        <c15:formulaRef>
                          <c15:sqref>Correlations!$P$58:$P$65</c15:sqref>
                        </c15:formulaRef>
                      </c:ext>
                    </c:extLst>
                    <c:numCache>
                      <c:formatCode>General</c:formatCode>
                      <c:ptCount val="8"/>
                    </c:numCache>
                  </c:numRef>
                </c:val>
                <c:smooth val="0"/>
                <c:extLst>
                  <c:ext xmlns:c16="http://schemas.microsoft.com/office/drawing/2014/chart" uri="{C3380CC4-5D6E-409C-BE32-E72D297353CC}">
                    <c16:uniqueId val="{00000010-7E8A-40E6-B0DE-BE5DC8889BF9}"/>
                  </c:ext>
                </c:extLst>
              </c15:ser>
            </c15:filteredLineSeries>
            <c15:filteredLineSeries>
              <c15:ser>
                <c:idx val="6"/>
                <c:order val="6"/>
                <c:tx>
                  <c:v>OT Khare K (Mu*-based)</c:v>
                </c:tx>
                <c:spPr>
                  <a:ln w="28575" cap="rnd">
                    <a:solidFill>
                      <a:schemeClr val="accent1">
                        <a:lumMod val="60000"/>
                      </a:schemeClr>
                    </a:solidFill>
                    <a:round/>
                  </a:ln>
                  <a:effectLst/>
                </c:spPr>
                <c:marker>
                  <c:symbol val="none"/>
                </c:marker>
                <c:val>
                  <c:numRef>
                    <c:extLst xmlns:c15="http://schemas.microsoft.com/office/drawing/2012/chart">
                      <c:ext xmlns:c15="http://schemas.microsoft.com/office/drawing/2012/chart" uri="{02D57815-91ED-43cb-92C2-25804820EDAC}">
                        <c15:formulaRef>
                          <c15:sqref>Correlations!$P$69:$P$76</c15:sqref>
                        </c15:formulaRef>
                      </c:ext>
                    </c:extLst>
                    <c:numCache>
                      <c:formatCode>General</c:formatCode>
                      <c:ptCount val="8"/>
                    </c:numCache>
                  </c:numRef>
                </c:val>
                <c:smooth val="0"/>
                <c:extLst xmlns:c15="http://schemas.microsoft.com/office/drawing/2012/chart">
                  <c:ext xmlns:c16="http://schemas.microsoft.com/office/drawing/2014/chart" uri="{C3380CC4-5D6E-409C-BE32-E72D297353CC}">
                    <c16:uniqueId val="{00000011-7E8A-40E6-B0DE-BE5DC8889BF9}"/>
                  </c:ext>
                </c:extLst>
              </c15:ser>
            </c15:filteredLineSeries>
          </c:ext>
        </c:extLst>
      </c:lineChart>
      <c:lineChart>
        <c:grouping val="standard"/>
        <c:varyColors val="0"/>
        <c:dLbls>
          <c:showLegendKey val="0"/>
          <c:showVal val="0"/>
          <c:showCatName val="0"/>
          <c:showSerName val="0"/>
          <c:showPercent val="0"/>
          <c:showBubbleSize val="0"/>
        </c:dLbls>
        <c:marker val="1"/>
        <c:smooth val="0"/>
        <c:axId val="1252408975"/>
        <c:axId val="1252407727"/>
        <c:extLst>
          <c:ext xmlns:c15="http://schemas.microsoft.com/office/drawing/2012/chart" uri="{02D57815-91ED-43cb-92C2-25804820EDAC}">
            <c15:filteredLineSeries>
              <c15:ser>
                <c:idx val="1"/>
                <c:order val="1"/>
                <c:tx>
                  <c:v>Sobol radial P (Xi-based)</c:v>
                </c:tx>
                <c:spPr>
                  <a:ln w="22225" cap="rnd">
                    <a:solidFill>
                      <a:schemeClr val="accent2"/>
                    </a:solidFill>
                    <a:prstDash val="dash"/>
                    <a:round/>
                  </a:ln>
                  <a:effectLst/>
                </c:spPr>
                <c:marker>
                  <c:symbol val="none"/>
                </c:marker>
                <c:cat>
                  <c:numRef>
                    <c:extLst>
                      <c:ext uri="{02D57815-91ED-43cb-92C2-25804820EDAC}">
                        <c15:formulaRef>
                          <c15:sqref>Correlations!$U$17:$U$24</c15:sqref>
                        </c15:formulaRef>
                      </c:ext>
                    </c:extLst>
                    <c:numCache>
                      <c:formatCode>General</c:formatCode>
                      <c:ptCount val="8"/>
                      <c:pt idx="0">
                        <c:v>2</c:v>
                      </c:pt>
                      <c:pt idx="1">
                        <c:v>4</c:v>
                      </c:pt>
                      <c:pt idx="2">
                        <c:v>6</c:v>
                      </c:pt>
                      <c:pt idx="3">
                        <c:v>10</c:v>
                      </c:pt>
                      <c:pt idx="4">
                        <c:v>15</c:v>
                      </c:pt>
                      <c:pt idx="5">
                        <c:v>25</c:v>
                      </c:pt>
                      <c:pt idx="6">
                        <c:v>40</c:v>
                      </c:pt>
                      <c:pt idx="7">
                        <c:v>100</c:v>
                      </c:pt>
                    </c:numCache>
                  </c:numRef>
                </c:cat>
                <c:val>
                  <c:numRef>
                    <c:extLst>
                      <c:ext uri="{02D57815-91ED-43cb-92C2-25804820EDAC}">
                        <c15:formulaRef>
                          <c15:sqref>Correlations!$I$58:$I$65</c15:sqref>
                        </c15:formulaRef>
                      </c:ext>
                    </c:extLst>
                    <c:numCache>
                      <c:formatCode>General</c:formatCode>
                      <c:ptCount val="8"/>
                      <c:pt idx="0">
                        <c:v>0.99492112936232002</c:v>
                      </c:pt>
                      <c:pt idx="1">
                        <c:v>0.99842101124931404</c:v>
                      </c:pt>
                      <c:pt idx="2">
                        <c:v>0.99915565559993202</c:v>
                      </c:pt>
                      <c:pt idx="3">
                        <c:v>0.99962886308465704</c:v>
                      </c:pt>
                      <c:pt idx="4">
                        <c:v>0.99976832537954297</c:v>
                      </c:pt>
                      <c:pt idx="5">
                        <c:v>0.99990267437768998</c:v>
                      </c:pt>
                      <c:pt idx="6">
                        <c:v>0.99998360658382901</c:v>
                      </c:pt>
                      <c:pt idx="7">
                        <c:v>0.99999859540383096</c:v>
                      </c:pt>
                    </c:numCache>
                  </c:numRef>
                </c:val>
                <c:smooth val="0"/>
                <c:extLst>
                  <c:ext xmlns:c16="http://schemas.microsoft.com/office/drawing/2014/chart" uri="{C3380CC4-5D6E-409C-BE32-E72D297353CC}">
                    <c16:uniqueId val="{00000008-7E8A-40E6-B0DE-BE5DC8889BF9}"/>
                  </c:ext>
                </c:extLst>
              </c15:ser>
            </c15:filteredLineSeries>
            <c15:filteredLineSeries>
              <c15:ser>
                <c:idx val="3"/>
                <c:order val="3"/>
                <c:tx>
                  <c:v>Sobol radial P (Mu*-based)</c:v>
                </c:tx>
                <c:spPr>
                  <a:ln w="22225" cap="rnd">
                    <a:solidFill>
                      <a:schemeClr val="accent4"/>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Correlations!$I$69:$I$76</c15:sqref>
                        </c15:formulaRef>
                      </c:ext>
                    </c:extLst>
                    <c:numCache>
                      <c:formatCode>General</c:formatCode>
                      <c:ptCount val="8"/>
                      <c:pt idx="0">
                        <c:v>0.99492112936232002</c:v>
                      </c:pt>
                      <c:pt idx="1">
                        <c:v>0.99898490833668996</c:v>
                      </c:pt>
                      <c:pt idx="2">
                        <c:v>0.99898360836909095</c:v>
                      </c:pt>
                      <c:pt idx="3">
                        <c:v>0.99936227480124695</c:v>
                      </c:pt>
                      <c:pt idx="4">
                        <c:v>0.99947637849070003</c:v>
                      </c:pt>
                      <c:pt idx="5">
                        <c:v>0.99967722810091397</c:v>
                      </c:pt>
                      <c:pt idx="6">
                        <c:v>0.99977293880469598</c:v>
                      </c:pt>
                      <c:pt idx="7">
                        <c:v>0.99988109886258603</c:v>
                      </c:pt>
                    </c:numCache>
                  </c:numRef>
                </c:val>
                <c:smooth val="0"/>
                <c:extLst xmlns:c15="http://schemas.microsoft.com/office/drawing/2012/chart">
                  <c:ext xmlns:c16="http://schemas.microsoft.com/office/drawing/2014/chart" uri="{C3380CC4-5D6E-409C-BE32-E72D297353CC}">
                    <c16:uniqueId val="{00000009-7E8A-40E6-B0DE-BE5DC8889BF9}"/>
                  </c:ext>
                </c:extLst>
              </c15:ser>
            </c15:filteredLineSeries>
            <c15:filteredLineSeries>
              <c15:ser>
                <c:idx val="5"/>
                <c:order val="5"/>
                <c:tx>
                  <c:v>OT Khare P (Xi-based)</c:v>
                </c:tx>
                <c:spPr>
                  <a:ln w="28575" cap="rnd">
                    <a:solidFill>
                      <a:schemeClr val="accent6"/>
                    </a:solidFill>
                    <a:round/>
                  </a:ln>
                  <a:effectLst/>
                </c:spPr>
                <c:marker>
                  <c:symbol val="none"/>
                </c:marker>
                <c:val>
                  <c:numRef>
                    <c:extLst xmlns:c15="http://schemas.microsoft.com/office/drawing/2012/chart">
                      <c:ext xmlns:c15="http://schemas.microsoft.com/office/drawing/2012/chart" uri="{02D57815-91ED-43cb-92C2-25804820EDAC}">
                        <c15:formulaRef>
                          <c15:sqref>Correlations!$Q$58:$Q$65</c15:sqref>
                        </c15:formulaRef>
                      </c:ext>
                    </c:extLst>
                    <c:numCache>
                      <c:formatCode>General</c:formatCode>
                      <c:ptCount val="8"/>
                    </c:numCache>
                  </c:numRef>
                </c:val>
                <c:smooth val="0"/>
                <c:extLst xmlns:c15="http://schemas.microsoft.com/office/drawing/2012/chart">
                  <c:ext xmlns:c16="http://schemas.microsoft.com/office/drawing/2014/chart" uri="{C3380CC4-5D6E-409C-BE32-E72D297353CC}">
                    <c16:uniqueId val="{0000000A-7E8A-40E6-B0DE-BE5DC8889BF9}"/>
                  </c:ext>
                </c:extLst>
              </c15:ser>
            </c15:filteredLineSeries>
            <c15:filteredLineSeries>
              <c15:ser>
                <c:idx val="7"/>
                <c:order val="7"/>
                <c:tx>
                  <c:v>OT Khare P (Mu*-based)</c:v>
                </c:tx>
                <c:spPr>
                  <a:ln w="28575" cap="rnd">
                    <a:solidFill>
                      <a:schemeClr val="accent2">
                        <a:lumMod val="60000"/>
                      </a:schemeClr>
                    </a:solidFill>
                    <a:round/>
                  </a:ln>
                  <a:effectLst/>
                </c:spPr>
                <c:marker>
                  <c:symbol val="none"/>
                </c:marker>
                <c:val>
                  <c:numRef>
                    <c:extLst xmlns:c15="http://schemas.microsoft.com/office/drawing/2012/chart">
                      <c:ext xmlns:c15="http://schemas.microsoft.com/office/drawing/2012/chart" uri="{02D57815-91ED-43cb-92C2-25804820EDAC}">
                        <c15:formulaRef>
                          <c15:sqref>Correlations!$Q$69:$Q$76</c15:sqref>
                        </c15:formulaRef>
                      </c:ext>
                    </c:extLst>
                    <c:numCache>
                      <c:formatCode>General</c:formatCode>
                      <c:ptCount val="8"/>
                    </c:numCache>
                  </c:numRef>
                </c:val>
                <c:smooth val="0"/>
                <c:extLst xmlns:c15="http://schemas.microsoft.com/office/drawing/2012/chart">
                  <c:ext xmlns:c16="http://schemas.microsoft.com/office/drawing/2014/chart" uri="{C3380CC4-5D6E-409C-BE32-E72D297353CC}">
                    <c16:uniqueId val="{00000012-7E8A-40E6-B0DE-BE5DC8889BF9}"/>
                  </c:ext>
                </c:extLst>
              </c15:ser>
            </c15:filteredLineSeries>
            <c15:filteredLineSeries>
              <c15:ser>
                <c:idx val="9"/>
                <c:order val="9"/>
                <c:tx>
                  <c:v>Sobol winding P (Xi-based)</c:v>
                </c:tx>
                <c:spPr>
                  <a:ln w="22225" cap="rnd">
                    <a:solidFill>
                      <a:srgbClr val="92D050"/>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Correlations!$K$58:$K$65</c15:sqref>
                        </c15:formulaRef>
                      </c:ext>
                    </c:extLst>
                    <c:numCache>
                      <c:formatCode>General</c:formatCode>
                      <c:ptCount val="8"/>
                      <c:pt idx="1">
                        <c:v>0.99882352247302597</c:v>
                      </c:pt>
                      <c:pt idx="2">
                        <c:v>0.99874897765739201</c:v>
                      </c:pt>
                      <c:pt idx="3">
                        <c:v>0.99963615403123296</c:v>
                      </c:pt>
                      <c:pt idx="4">
                        <c:v>0.99980749802964097</c:v>
                      </c:pt>
                      <c:pt idx="5">
                        <c:v>0.99990159686812297</c:v>
                      </c:pt>
                      <c:pt idx="6">
                        <c:v>0.99998499487623604</c:v>
                      </c:pt>
                      <c:pt idx="7">
                        <c:v>0.99999932010562298</c:v>
                      </c:pt>
                    </c:numCache>
                  </c:numRef>
                </c:val>
                <c:smooth val="0"/>
                <c:extLst xmlns:c15="http://schemas.microsoft.com/office/drawing/2012/chart">
                  <c:ext xmlns:c16="http://schemas.microsoft.com/office/drawing/2014/chart" uri="{C3380CC4-5D6E-409C-BE32-E72D297353CC}">
                    <c16:uniqueId val="{00000013-7E8A-40E6-B0DE-BE5DC8889BF9}"/>
                  </c:ext>
                </c:extLst>
              </c15:ser>
            </c15:filteredLineSeries>
            <c15:filteredLineSeries>
              <c15:ser>
                <c:idx val="11"/>
                <c:order val="11"/>
                <c:tx>
                  <c:v>Sobol winding P (Mu*-based)</c:v>
                </c:tx>
                <c:spPr>
                  <a:ln w="22225" cap="rnd">
                    <a:solidFill>
                      <a:srgbClr val="00B050"/>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Correlations!$K$69:$K$76</c15:sqref>
                        </c15:formulaRef>
                      </c:ext>
                    </c:extLst>
                    <c:numCache>
                      <c:formatCode>General</c:formatCode>
                      <c:ptCount val="8"/>
                      <c:pt idx="0">
                        <c:v>0.99605762271313303</c:v>
                      </c:pt>
                      <c:pt idx="1">
                        <c:v>0.99853782582436501</c:v>
                      </c:pt>
                      <c:pt idx="2">
                        <c:v>0.99902406372682795</c:v>
                      </c:pt>
                      <c:pt idx="3">
                        <c:v>0.99947429986550695</c:v>
                      </c:pt>
                      <c:pt idx="4">
                        <c:v>0.99960935591852995</c:v>
                      </c:pt>
                      <c:pt idx="5">
                        <c:v>0.99965283787164405</c:v>
                      </c:pt>
                      <c:pt idx="6">
                        <c:v>0.99978844446439796</c:v>
                      </c:pt>
                      <c:pt idx="7">
                        <c:v>0.99986717099869904</c:v>
                      </c:pt>
                    </c:numCache>
                  </c:numRef>
                </c:val>
                <c:smooth val="0"/>
                <c:extLst xmlns:c15="http://schemas.microsoft.com/office/drawing/2012/chart">
                  <c:ext xmlns:c16="http://schemas.microsoft.com/office/drawing/2014/chart" uri="{C3380CC4-5D6E-409C-BE32-E72D297353CC}">
                    <c16:uniqueId val="{0000000B-7E8A-40E6-B0DE-BE5DC8889BF9}"/>
                  </c:ext>
                </c:extLst>
              </c15:ser>
            </c15:filteredLineSeries>
            <c15:filteredLineSeries>
              <c15:ser>
                <c:idx val="13"/>
                <c:order val="13"/>
                <c:tx>
                  <c:v>Rd radial P (Xi-based)</c:v>
                </c:tx>
                <c:spPr>
                  <a:ln w="22225" cap="rnd">
                    <a:solidFill>
                      <a:srgbClr val="BC14A8"/>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Correlations!$O$58:$O$65</c15:sqref>
                        </c15:formulaRef>
                      </c:ext>
                    </c:extLst>
                    <c:numCache>
                      <c:formatCode>General</c:formatCode>
                      <c:ptCount val="8"/>
                      <c:pt idx="0">
                        <c:v>0.99391795637417202</c:v>
                      </c:pt>
                      <c:pt idx="1">
                        <c:v>0.99335577793986995</c:v>
                      </c:pt>
                      <c:pt idx="2">
                        <c:v>0.99300748684871998</c:v>
                      </c:pt>
                      <c:pt idx="3">
                        <c:v>0.99186433694431597</c:v>
                      </c:pt>
                      <c:pt idx="4">
                        <c:v>0.99335484926237105</c:v>
                      </c:pt>
                      <c:pt idx="5">
                        <c:v>0.99984186124430297</c:v>
                      </c:pt>
                      <c:pt idx="6">
                        <c:v>0.99988675111405101</c:v>
                      </c:pt>
                      <c:pt idx="7">
                        <c:v>0.99999779071543105</c:v>
                      </c:pt>
                    </c:numCache>
                  </c:numRef>
                </c:val>
                <c:smooth val="0"/>
                <c:extLst xmlns:c15="http://schemas.microsoft.com/office/drawing/2012/chart">
                  <c:ext xmlns:c16="http://schemas.microsoft.com/office/drawing/2014/chart" uri="{C3380CC4-5D6E-409C-BE32-E72D297353CC}">
                    <c16:uniqueId val="{0000000C-7E8A-40E6-B0DE-BE5DC8889BF9}"/>
                  </c:ext>
                </c:extLst>
              </c15:ser>
            </c15:filteredLineSeries>
            <c15:filteredLineSeries>
              <c15:ser>
                <c:idx val="15"/>
                <c:order val="15"/>
                <c:tx>
                  <c:v>Rd radial P (Mu*-based)</c:v>
                </c:tx>
                <c:spPr>
                  <a:ln w="22225" cap="rnd">
                    <a:solidFill>
                      <a:srgbClr val="7030A0"/>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Correlations!$O$69:$O$76</c15:sqref>
                        </c15:formulaRef>
                      </c:ext>
                    </c:extLst>
                    <c:numCache>
                      <c:formatCode>General</c:formatCode>
                      <c:ptCount val="8"/>
                      <c:pt idx="0">
                        <c:v>0.99391795637417202</c:v>
                      </c:pt>
                      <c:pt idx="1">
                        <c:v>0.993279245324871</c:v>
                      </c:pt>
                      <c:pt idx="2">
                        <c:v>0.99373924789024504</c:v>
                      </c:pt>
                      <c:pt idx="3">
                        <c:v>0.99506926919196304</c:v>
                      </c:pt>
                      <c:pt idx="4">
                        <c:v>0.99685311421712097</c:v>
                      </c:pt>
                      <c:pt idx="5">
                        <c:v>0.99977109985024104</c:v>
                      </c:pt>
                      <c:pt idx="6">
                        <c:v>0.99978133843416195</c:v>
                      </c:pt>
                      <c:pt idx="7">
                        <c:v>0.99988564966671301</c:v>
                      </c:pt>
                    </c:numCache>
                  </c:numRef>
                </c:val>
                <c:smooth val="0"/>
                <c:extLst xmlns:c15="http://schemas.microsoft.com/office/drawing/2012/chart">
                  <c:ext xmlns:c16="http://schemas.microsoft.com/office/drawing/2014/chart" uri="{C3380CC4-5D6E-409C-BE32-E72D297353CC}">
                    <c16:uniqueId val="{0000000D-7E8A-40E6-B0DE-BE5DC8889BF9}"/>
                  </c:ext>
                </c:extLst>
              </c15:ser>
            </c15:filteredLineSeries>
            <c15:filteredLineSeries>
              <c15:ser>
                <c:idx val="17"/>
                <c:order val="17"/>
                <c:tx>
                  <c:v>Sobol rad base P (Xi-based)</c:v>
                </c:tx>
                <c:spPr>
                  <a:ln w="22225" cap="rnd">
                    <a:solidFill>
                      <a:srgbClr val="FF0000"/>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Correlations!$M$58:$M$65</c15:sqref>
                        </c15:formulaRef>
                      </c:ext>
                    </c:extLst>
                    <c:numCache>
                      <c:formatCode>General</c:formatCode>
                      <c:ptCount val="8"/>
                      <c:pt idx="0">
                        <c:v>0.99242672607455096</c:v>
                      </c:pt>
                      <c:pt idx="1">
                        <c:v>0.99829331067785398</c:v>
                      </c:pt>
                      <c:pt idx="2">
                        <c:v>0.998806983273688</c:v>
                      </c:pt>
                      <c:pt idx="3">
                        <c:v>0.99943847134561004</c:v>
                      </c:pt>
                      <c:pt idx="4">
                        <c:v>0.99995116080414104</c:v>
                      </c:pt>
                      <c:pt idx="5">
                        <c:v>1</c:v>
                      </c:pt>
                      <c:pt idx="6">
                        <c:v>1</c:v>
                      </c:pt>
                      <c:pt idx="7">
                        <c:v>1</c:v>
                      </c:pt>
                    </c:numCache>
                  </c:numRef>
                </c:val>
                <c:smooth val="0"/>
                <c:extLst xmlns:c15="http://schemas.microsoft.com/office/drawing/2012/chart">
                  <c:ext xmlns:c16="http://schemas.microsoft.com/office/drawing/2014/chart" uri="{C3380CC4-5D6E-409C-BE32-E72D297353CC}">
                    <c16:uniqueId val="{0000000E-7E8A-40E6-B0DE-BE5DC8889BF9}"/>
                  </c:ext>
                </c:extLst>
              </c15:ser>
            </c15:filteredLineSeries>
            <c15:filteredLineSeries>
              <c15:ser>
                <c:idx val="19"/>
                <c:order val="19"/>
                <c:tx>
                  <c:v>Sobol rad base P (Mu*-based)</c:v>
                </c:tx>
                <c:spPr>
                  <a:ln w="22225" cap="rnd">
                    <a:solidFill>
                      <a:srgbClr val="C00000"/>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Correlations!$M$69:$M$76</c15:sqref>
                        </c15:formulaRef>
                      </c:ext>
                    </c:extLst>
                    <c:numCache>
                      <c:formatCode>General</c:formatCode>
                      <c:ptCount val="8"/>
                      <c:pt idx="0">
                        <c:v>0.99286627883728196</c:v>
                      </c:pt>
                      <c:pt idx="1">
                        <c:v>0.99708769200459102</c:v>
                      </c:pt>
                      <c:pt idx="2">
                        <c:v>0.99682557538125205</c:v>
                      </c:pt>
                      <c:pt idx="3">
                        <c:v>0.99801838936871801</c:v>
                      </c:pt>
                      <c:pt idx="4">
                        <c:v>0.99872250994939205</c:v>
                      </c:pt>
                      <c:pt idx="5">
                        <c:v>0.99874093987609103</c:v>
                      </c:pt>
                      <c:pt idx="6">
                        <c:v>0.99919377799179598</c:v>
                      </c:pt>
                      <c:pt idx="7">
                        <c:v>0.99936230519660196</c:v>
                      </c:pt>
                    </c:numCache>
                  </c:numRef>
                </c:val>
                <c:smooth val="0"/>
                <c:extLst xmlns:c15="http://schemas.microsoft.com/office/drawing/2012/chart">
                  <c:ext xmlns:c16="http://schemas.microsoft.com/office/drawing/2014/chart" uri="{C3380CC4-5D6E-409C-BE32-E72D297353CC}">
                    <c16:uniqueId val="{0000000F-7E8A-40E6-B0DE-BE5DC8889BF9}"/>
                  </c:ext>
                </c:extLst>
              </c15:ser>
            </c15:filteredLineSeries>
          </c:ext>
        </c:extLst>
      </c:lineChart>
      <c:catAx>
        <c:axId val="692474176"/>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number</a:t>
                </a:r>
                <a:r>
                  <a:rPr lang="en-GB" sz="1400" baseline="0"/>
                  <a:t> of trajectories</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876510224"/>
        <c:crosses val="autoZero"/>
        <c:auto val="1"/>
        <c:lblAlgn val="ctr"/>
        <c:lblOffset val="100"/>
        <c:noMultiLvlLbl val="0"/>
      </c:catAx>
      <c:valAx>
        <c:axId val="876510224"/>
        <c:scaling>
          <c:orientation val="minMax"/>
          <c:max val="1"/>
          <c:min val="0.98"/>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Kendall correlation </a:t>
                </a:r>
                <a:r>
                  <a:rPr lang="en-GB" sz="1400" baseline="0"/>
                  <a:t>(solid)</a:t>
                </a: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692474176"/>
        <c:crosses val="autoZero"/>
        <c:crossBetween val="midCat"/>
      </c:valAx>
      <c:valAx>
        <c:axId val="1252407727"/>
        <c:scaling>
          <c:orientation val="minMax"/>
          <c:max val="1"/>
          <c:min val="0"/>
        </c:scaling>
        <c:delete val="1"/>
        <c:axPos val="r"/>
        <c:numFmt formatCode="General" sourceLinked="1"/>
        <c:majorTickMark val="out"/>
        <c:minorTickMark val="none"/>
        <c:tickLblPos val="nextTo"/>
        <c:crossAx val="1252408975"/>
        <c:crosses val="max"/>
        <c:crossBetween val="between"/>
      </c:valAx>
      <c:catAx>
        <c:axId val="1252408975"/>
        <c:scaling>
          <c:orientation val="minMax"/>
        </c:scaling>
        <c:delete val="1"/>
        <c:axPos val="b"/>
        <c:numFmt formatCode="General" sourceLinked="1"/>
        <c:majorTickMark val="out"/>
        <c:minorTickMark val="none"/>
        <c:tickLblPos val="nextTo"/>
        <c:crossAx val="1252407727"/>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78005542603264"/>
          <c:y val="4.4952450980392168E-2"/>
          <c:w val="0.76439889147934725"/>
          <c:h val="0.79882615740740737"/>
        </c:manualLayout>
      </c:layout>
      <c:lineChart>
        <c:grouping val="standard"/>
        <c:varyColors val="0"/>
        <c:ser>
          <c:idx val="1"/>
          <c:order val="1"/>
          <c:tx>
            <c:v>Sobol radial P (Xi-based)</c:v>
          </c:tx>
          <c:spPr>
            <a:ln w="22225" cap="rnd">
              <a:solidFill>
                <a:schemeClr val="accent2"/>
              </a:solidFill>
              <a:prstDash val="dash"/>
              <a:round/>
            </a:ln>
            <a:effectLst/>
          </c:spPr>
          <c:marker>
            <c:symbol val="none"/>
          </c:marker>
          <c:cat>
            <c:numRef>
              <c:f>Correlations!$U$17:$U$24</c:f>
              <c:numCache>
                <c:formatCode>General</c:formatCode>
                <c:ptCount val="8"/>
                <c:pt idx="0">
                  <c:v>2</c:v>
                </c:pt>
                <c:pt idx="1">
                  <c:v>4</c:v>
                </c:pt>
                <c:pt idx="2">
                  <c:v>6</c:v>
                </c:pt>
                <c:pt idx="3">
                  <c:v>10</c:v>
                </c:pt>
                <c:pt idx="4">
                  <c:v>15</c:v>
                </c:pt>
                <c:pt idx="5">
                  <c:v>25</c:v>
                </c:pt>
                <c:pt idx="6">
                  <c:v>40</c:v>
                </c:pt>
                <c:pt idx="7">
                  <c:v>100</c:v>
                </c:pt>
              </c:numCache>
            </c:numRef>
          </c:cat>
          <c:val>
            <c:numRef>
              <c:f>Correlations!$I$58:$I$65</c:f>
              <c:numCache>
                <c:formatCode>General</c:formatCode>
                <c:ptCount val="8"/>
                <c:pt idx="0">
                  <c:v>0.99492112936232002</c:v>
                </c:pt>
                <c:pt idx="1">
                  <c:v>0.99842101124931404</c:v>
                </c:pt>
                <c:pt idx="2">
                  <c:v>0.99915565559993202</c:v>
                </c:pt>
                <c:pt idx="3">
                  <c:v>0.99962886308465704</c:v>
                </c:pt>
                <c:pt idx="4">
                  <c:v>0.99976832537954297</c:v>
                </c:pt>
                <c:pt idx="5">
                  <c:v>0.99990267437768998</c:v>
                </c:pt>
                <c:pt idx="6">
                  <c:v>0.99998360658382901</c:v>
                </c:pt>
                <c:pt idx="7">
                  <c:v>0.99999859540383096</c:v>
                </c:pt>
              </c:numCache>
            </c:numRef>
          </c:val>
          <c:smooth val="0"/>
          <c:extLst>
            <c:ext xmlns:c16="http://schemas.microsoft.com/office/drawing/2014/chart" uri="{C3380CC4-5D6E-409C-BE32-E72D297353CC}">
              <c16:uniqueId val="{00000008-015E-4CF5-B3A0-3555335D72A8}"/>
            </c:ext>
          </c:extLst>
        </c:ser>
        <c:ser>
          <c:idx val="3"/>
          <c:order val="3"/>
          <c:tx>
            <c:v>Sobol radial P (Mu*-based)</c:v>
          </c:tx>
          <c:spPr>
            <a:ln w="22225" cap="rnd">
              <a:solidFill>
                <a:schemeClr val="accent4"/>
              </a:solidFill>
              <a:prstDash val="dash"/>
              <a:round/>
            </a:ln>
            <a:effectLst/>
          </c:spPr>
          <c:marker>
            <c:symbol val="none"/>
          </c:marker>
          <c:val>
            <c:numRef>
              <c:f>Correlations!$I$69:$I$76</c:f>
              <c:numCache>
                <c:formatCode>General</c:formatCode>
                <c:ptCount val="8"/>
                <c:pt idx="0">
                  <c:v>0.99492112936232002</c:v>
                </c:pt>
                <c:pt idx="1">
                  <c:v>0.99898490833668996</c:v>
                </c:pt>
                <c:pt idx="2">
                  <c:v>0.99898360836909095</c:v>
                </c:pt>
                <c:pt idx="3">
                  <c:v>0.99936227480124695</c:v>
                </c:pt>
                <c:pt idx="4">
                  <c:v>0.99947637849070003</c:v>
                </c:pt>
                <c:pt idx="5">
                  <c:v>0.99967722810091397</c:v>
                </c:pt>
                <c:pt idx="6">
                  <c:v>0.99977293880469598</c:v>
                </c:pt>
                <c:pt idx="7">
                  <c:v>0.99988109886258603</c:v>
                </c:pt>
              </c:numCache>
            </c:numRef>
          </c:val>
          <c:smooth val="0"/>
          <c:extLst>
            <c:ext xmlns:c16="http://schemas.microsoft.com/office/drawing/2014/chart" uri="{C3380CC4-5D6E-409C-BE32-E72D297353CC}">
              <c16:uniqueId val="{00000009-015E-4CF5-B3A0-3555335D72A8}"/>
            </c:ext>
          </c:extLst>
        </c:ser>
        <c:ser>
          <c:idx val="11"/>
          <c:order val="11"/>
          <c:tx>
            <c:v>Sobol winding P (Mu*-based)</c:v>
          </c:tx>
          <c:spPr>
            <a:ln w="22225" cap="rnd">
              <a:solidFill>
                <a:srgbClr val="00B050"/>
              </a:solidFill>
              <a:prstDash val="dash"/>
              <a:round/>
            </a:ln>
            <a:effectLst/>
          </c:spPr>
          <c:marker>
            <c:symbol val="none"/>
          </c:marker>
          <c:val>
            <c:numRef>
              <c:f>Correlations!$K$69:$K$76</c:f>
              <c:numCache>
                <c:formatCode>General</c:formatCode>
                <c:ptCount val="8"/>
                <c:pt idx="0">
                  <c:v>0.99605762271313303</c:v>
                </c:pt>
                <c:pt idx="1">
                  <c:v>0.99853782582436501</c:v>
                </c:pt>
                <c:pt idx="2">
                  <c:v>0.99902406372682795</c:v>
                </c:pt>
                <c:pt idx="3">
                  <c:v>0.99947429986550695</c:v>
                </c:pt>
                <c:pt idx="4">
                  <c:v>0.99960935591852995</c:v>
                </c:pt>
                <c:pt idx="5">
                  <c:v>0.99965283787164405</c:v>
                </c:pt>
                <c:pt idx="6">
                  <c:v>0.99978844446439796</c:v>
                </c:pt>
                <c:pt idx="7">
                  <c:v>0.99986717099869904</c:v>
                </c:pt>
              </c:numCache>
            </c:numRef>
          </c:val>
          <c:smooth val="0"/>
          <c:extLst xmlns:c15="http://schemas.microsoft.com/office/drawing/2012/chart">
            <c:ext xmlns:c16="http://schemas.microsoft.com/office/drawing/2014/chart" uri="{C3380CC4-5D6E-409C-BE32-E72D297353CC}">
              <c16:uniqueId val="{0000000B-015E-4CF5-B3A0-3555335D72A8}"/>
            </c:ext>
          </c:extLst>
        </c:ser>
        <c:ser>
          <c:idx val="13"/>
          <c:order val="13"/>
          <c:tx>
            <c:v>Rd radial P (Xi-based)</c:v>
          </c:tx>
          <c:spPr>
            <a:ln w="22225" cap="rnd">
              <a:solidFill>
                <a:srgbClr val="BC14A8"/>
              </a:solidFill>
              <a:prstDash val="dash"/>
              <a:round/>
            </a:ln>
            <a:effectLst/>
          </c:spPr>
          <c:marker>
            <c:symbol val="none"/>
          </c:marker>
          <c:val>
            <c:numRef>
              <c:f>Correlations!$O$58:$O$65</c:f>
              <c:numCache>
                <c:formatCode>General</c:formatCode>
                <c:ptCount val="8"/>
                <c:pt idx="0">
                  <c:v>0.99391795637417202</c:v>
                </c:pt>
                <c:pt idx="1">
                  <c:v>0.99335577793986995</c:v>
                </c:pt>
                <c:pt idx="2">
                  <c:v>0.99300748684871998</c:v>
                </c:pt>
                <c:pt idx="3">
                  <c:v>0.99186433694431597</c:v>
                </c:pt>
                <c:pt idx="4">
                  <c:v>0.99335484926237105</c:v>
                </c:pt>
                <c:pt idx="5">
                  <c:v>0.99984186124430297</c:v>
                </c:pt>
                <c:pt idx="6">
                  <c:v>0.99988675111405101</c:v>
                </c:pt>
                <c:pt idx="7">
                  <c:v>0.99999779071543105</c:v>
                </c:pt>
              </c:numCache>
            </c:numRef>
          </c:val>
          <c:smooth val="0"/>
          <c:extLst>
            <c:ext xmlns:c16="http://schemas.microsoft.com/office/drawing/2014/chart" uri="{C3380CC4-5D6E-409C-BE32-E72D297353CC}">
              <c16:uniqueId val="{0000000C-015E-4CF5-B3A0-3555335D72A8}"/>
            </c:ext>
          </c:extLst>
        </c:ser>
        <c:ser>
          <c:idx val="15"/>
          <c:order val="15"/>
          <c:tx>
            <c:v>Rd radial P (Mu*-based)</c:v>
          </c:tx>
          <c:spPr>
            <a:ln w="22225" cap="rnd">
              <a:solidFill>
                <a:srgbClr val="7030A0"/>
              </a:solidFill>
              <a:prstDash val="dash"/>
              <a:round/>
            </a:ln>
            <a:effectLst/>
          </c:spPr>
          <c:marker>
            <c:symbol val="none"/>
          </c:marker>
          <c:val>
            <c:numRef>
              <c:f>Correlations!$O$69:$O$76</c:f>
              <c:numCache>
                <c:formatCode>General</c:formatCode>
                <c:ptCount val="8"/>
                <c:pt idx="0">
                  <c:v>0.99391795637417202</c:v>
                </c:pt>
                <c:pt idx="1">
                  <c:v>0.993279245324871</c:v>
                </c:pt>
                <c:pt idx="2">
                  <c:v>0.99373924789024504</c:v>
                </c:pt>
                <c:pt idx="3">
                  <c:v>0.99506926919196304</c:v>
                </c:pt>
                <c:pt idx="4">
                  <c:v>0.99685311421712097</c:v>
                </c:pt>
                <c:pt idx="5">
                  <c:v>0.99977109985024104</c:v>
                </c:pt>
                <c:pt idx="6">
                  <c:v>0.99978133843416195</c:v>
                </c:pt>
                <c:pt idx="7">
                  <c:v>0.99988564966671301</c:v>
                </c:pt>
              </c:numCache>
            </c:numRef>
          </c:val>
          <c:smooth val="0"/>
          <c:extLst>
            <c:ext xmlns:c16="http://schemas.microsoft.com/office/drawing/2014/chart" uri="{C3380CC4-5D6E-409C-BE32-E72D297353CC}">
              <c16:uniqueId val="{0000000D-015E-4CF5-B3A0-3555335D72A8}"/>
            </c:ext>
          </c:extLst>
        </c:ser>
        <c:ser>
          <c:idx val="17"/>
          <c:order val="17"/>
          <c:tx>
            <c:v>Sobol rad base P (Xi-based)</c:v>
          </c:tx>
          <c:spPr>
            <a:ln w="22225" cap="rnd">
              <a:solidFill>
                <a:srgbClr val="FF0000"/>
              </a:solidFill>
              <a:prstDash val="dash"/>
              <a:round/>
            </a:ln>
            <a:effectLst/>
          </c:spPr>
          <c:marker>
            <c:symbol val="none"/>
          </c:marker>
          <c:val>
            <c:numRef>
              <c:f>Correlations!$M$58:$M$65</c:f>
              <c:numCache>
                <c:formatCode>General</c:formatCode>
                <c:ptCount val="8"/>
                <c:pt idx="0">
                  <c:v>0.99242672607455096</c:v>
                </c:pt>
                <c:pt idx="1">
                  <c:v>0.99829331067785398</c:v>
                </c:pt>
                <c:pt idx="2">
                  <c:v>0.998806983273688</c:v>
                </c:pt>
                <c:pt idx="3">
                  <c:v>0.99943847134561004</c:v>
                </c:pt>
                <c:pt idx="4">
                  <c:v>0.99995116080414104</c:v>
                </c:pt>
                <c:pt idx="5">
                  <c:v>1</c:v>
                </c:pt>
                <c:pt idx="6">
                  <c:v>1</c:v>
                </c:pt>
                <c:pt idx="7">
                  <c:v>1</c:v>
                </c:pt>
              </c:numCache>
            </c:numRef>
          </c:val>
          <c:smooth val="0"/>
          <c:extLst>
            <c:ext xmlns:c16="http://schemas.microsoft.com/office/drawing/2014/chart" uri="{C3380CC4-5D6E-409C-BE32-E72D297353CC}">
              <c16:uniqueId val="{0000000E-015E-4CF5-B3A0-3555335D72A8}"/>
            </c:ext>
          </c:extLst>
        </c:ser>
        <c:ser>
          <c:idx val="19"/>
          <c:order val="19"/>
          <c:tx>
            <c:v>Sobol rad base P (Mu*-based)</c:v>
          </c:tx>
          <c:spPr>
            <a:ln w="22225" cap="rnd">
              <a:solidFill>
                <a:srgbClr val="C00000"/>
              </a:solidFill>
              <a:prstDash val="dash"/>
              <a:round/>
            </a:ln>
            <a:effectLst/>
          </c:spPr>
          <c:marker>
            <c:symbol val="none"/>
          </c:marker>
          <c:val>
            <c:numRef>
              <c:f>Correlations!$M$69:$M$76</c:f>
              <c:numCache>
                <c:formatCode>General</c:formatCode>
                <c:ptCount val="8"/>
                <c:pt idx="0">
                  <c:v>0.99286627883728196</c:v>
                </c:pt>
                <c:pt idx="1">
                  <c:v>0.99708769200459102</c:v>
                </c:pt>
                <c:pt idx="2">
                  <c:v>0.99682557538125205</c:v>
                </c:pt>
                <c:pt idx="3">
                  <c:v>0.99801838936871801</c:v>
                </c:pt>
                <c:pt idx="4">
                  <c:v>0.99872250994939205</c:v>
                </c:pt>
                <c:pt idx="5">
                  <c:v>0.99874093987609103</c:v>
                </c:pt>
                <c:pt idx="6">
                  <c:v>0.99919377799179598</c:v>
                </c:pt>
                <c:pt idx="7">
                  <c:v>0.99936230519660196</c:v>
                </c:pt>
              </c:numCache>
            </c:numRef>
          </c:val>
          <c:smooth val="0"/>
          <c:extLst>
            <c:ext xmlns:c16="http://schemas.microsoft.com/office/drawing/2014/chart" uri="{C3380CC4-5D6E-409C-BE32-E72D297353CC}">
              <c16:uniqueId val="{0000000F-015E-4CF5-B3A0-3555335D72A8}"/>
            </c:ext>
          </c:extLst>
        </c:ser>
        <c:dLbls>
          <c:showLegendKey val="0"/>
          <c:showVal val="0"/>
          <c:showCatName val="0"/>
          <c:showSerName val="0"/>
          <c:showPercent val="0"/>
          <c:showBubbleSize val="0"/>
        </c:dLbls>
        <c:marker val="1"/>
        <c:smooth val="0"/>
        <c:axId val="692474176"/>
        <c:axId val="876510224"/>
        <c:extLst>
          <c:ext xmlns:c15="http://schemas.microsoft.com/office/drawing/2012/chart" uri="{02D57815-91ED-43cb-92C2-25804820EDAC}">
            <c15:filteredLineSeries>
              <c15:ser>
                <c:idx val="0"/>
                <c:order val="0"/>
                <c:tx>
                  <c:v>Sobol radial K (Xi-based)</c:v>
                </c:tx>
                <c:spPr>
                  <a:ln w="22225" cap="rnd">
                    <a:solidFill>
                      <a:schemeClr val="accent2"/>
                    </a:solidFill>
                    <a:round/>
                  </a:ln>
                  <a:effectLst/>
                </c:spPr>
                <c:marker>
                  <c:symbol val="none"/>
                </c:marker>
                <c:cat>
                  <c:numRef>
                    <c:extLst>
                      <c:ext uri="{02D57815-91ED-43cb-92C2-25804820EDAC}">
                        <c15:formulaRef>
                          <c15:sqref>Correlations!$U$17:$U$24</c15:sqref>
                        </c15:formulaRef>
                      </c:ext>
                    </c:extLst>
                    <c:numCache>
                      <c:formatCode>General</c:formatCode>
                      <c:ptCount val="8"/>
                      <c:pt idx="0">
                        <c:v>2</c:v>
                      </c:pt>
                      <c:pt idx="1">
                        <c:v>4</c:v>
                      </c:pt>
                      <c:pt idx="2">
                        <c:v>6</c:v>
                      </c:pt>
                      <c:pt idx="3">
                        <c:v>10</c:v>
                      </c:pt>
                      <c:pt idx="4">
                        <c:v>15</c:v>
                      </c:pt>
                      <c:pt idx="5">
                        <c:v>25</c:v>
                      </c:pt>
                      <c:pt idx="6">
                        <c:v>40</c:v>
                      </c:pt>
                      <c:pt idx="7">
                        <c:v>100</c:v>
                      </c:pt>
                    </c:numCache>
                  </c:numRef>
                </c:cat>
                <c:val>
                  <c:numRef>
                    <c:extLst>
                      <c:ext uri="{02D57815-91ED-43cb-92C2-25804820EDAC}">
                        <c15:formulaRef>
                          <c15:sqref>Correlations!$H$58:$H$65</c15:sqref>
                        </c15:formulaRef>
                      </c:ext>
                    </c:extLst>
                    <c:numCache>
                      <c:formatCode>General</c:formatCode>
                      <c:ptCount val="8"/>
                      <c:pt idx="0">
                        <c:v>0.98507755102040795</c:v>
                      </c:pt>
                      <c:pt idx="1">
                        <c:v>0.99066122448979599</c:v>
                      </c:pt>
                      <c:pt idx="2">
                        <c:v>0.99255510204081598</c:v>
                      </c:pt>
                      <c:pt idx="3">
                        <c:v>0.99516734693877595</c:v>
                      </c:pt>
                      <c:pt idx="4">
                        <c:v>0.99595102040816297</c:v>
                      </c:pt>
                      <c:pt idx="5">
                        <c:v>0.99784489795918296</c:v>
                      </c:pt>
                      <c:pt idx="6">
                        <c:v>0.99957551020408097</c:v>
                      </c:pt>
                      <c:pt idx="7">
                        <c:v>0.99990204081632605</c:v>
                      </c:pt>
                    </c:numCache>
                  </c:numRef>
                </c:val>
                <c:smooth val="0"/>
                <c:extLst>
                  <c:ext xmlns:c16="http://schemas.microsoft.com/office/drawing/2014/chart" uri="{C3380CC4-5D6E-409C-BE32-E72D297353CC}">
                    <c16:uniqueId val="{00000000-015E-4CF5-B3A0-3555335D72A8}"/>
                  </c:ext>
                </c:extLst>
              </c15:ser>
            </c15:filteredLineSeries>
            <c15:filteredLineSeries>
              <c15:ser>
                <c:idx val="2"/>
                <c:order val="2"/>
                <c:tx>
                  <c:v>Sobol radial K (Mu*-based)</c:v>
                </c:tx>
                <c:spPr>
                  <a:ln w="22225" cap="rnd">
                    <a:solidFill>
                      <a:schemeClr val="accent4"/>
                    </a:solidFill>
                    <a:round/>
                  </a:ln>
                  <a:effectLst/>
                </c:spPr>
                <c:marker>
                  <c:symbol val="none"/>
                </c:marker>
                <c:val>
                  <c:numRef>
                    <c:extLst xmlns:c15="http://schemas.microsoft.com/office/drawing/2012/chart">
                      <c:ext xmlns:c15="http://schemas.microsoft.com/office/drawing/2012/chart" uri="{02D57815-91ED-43cb-92C2-25804820EDAC}">
                        <c15:formulaRef>
                          <c15:sqref>Correlations!$H$69:$H$76</c15:sqref>
                        </c15:formulaRef>
                      </c:ext>
                    </c:extLst>
                    <c:numCache>
                      <c:formatCode>General</c:formatCode>
                      <c:ptCount val="8"/>
                      <c:pt idx="0">
                        <c:v>0.98507755102040795</c:v>
                      </c:pt>
                      <c:pt idx="1">
                        <c:v>0.98759183673469397</c:v>
                      </c:pt>
                      <c:pt idx="2">
                        <c:v>0.98788571428571403</c:v>
                      </c:pt>
                      <c:pt idx="3">
                        <c:v>0.98631836734693801</c:v>
                      </c:pt>
                      <c:pt idx="4">
                        <c:v>0.98677551020408105</c:v>
                      </c:pt>
                      <c:pt idx="5">
                        <c:v>0.98899591836734702</c:v>
                      </c:pt>
                      <c:pt idx="6">
                        <c:v>0.99053061224489702</c:v>
                      </c:pt>
                      <c:pt idx="7">
                        <c:v>0.99275102040816299</c:v>
                      </c:pt>
                    </c:numCache>
                  </c:numRef>
                </c:val>
                <c:smooth val="0"/>
                <c:extLst xmlns:c15="http://schemas.microsoft.com/office/drawing/2012/chart">
                  <c:ext xmlns:c16="http://schemas.microsoft.com/office/drawing/2014/chart" uri="{C3380CC4-5D6E-409C-BE32-E72D297353CC}">
                    <c16:uniqueId val="{00000001-015E-4CF5-B3A0-3555335D72A8}"/>
                  </c:ext>
                </c:extLst>
              </c15:ser>
            </c15:filteredLineSeries>
            <c15:filteredLineSeries>
              <c15:ser>
                <c:idx val="4"/>
                <c:order val="4"/>
                <c:tx>
                  <c:v>OT Khare K (Xi-based)</c:v>
                </c:tx>
                <c:spPr>
                  <a:ln w="28575" cap="rnd">
                    <a:solidFill>
                      <a:schemeClr val="accent5"/>
                    </a:solidFill>
                    <a:round/>
                  </a:ln>
                  <a:effectLst/>
                </c:spPr>
                <c:marker>
                  <c:symbol val="none"/>
                </c:marker>
                <c:val>
                  <c:numRef>
                    <c:extLst xmlns:c15="http://schemas.microsoft.com/office/drawing/2012/chart">
                      <c:ext xmlns:c15="http://schemas.microsoft.com/office/drawing/2012/chart" uri="{02D57815-91ED-43cb-92C2-25804820EDAC}">
                        <c15:formulaRef>
                          <c15:sqref>Correlations!$P$58:$P$65</c15:sqref>
                        </c15:formulaRef>
                      </c:ext>
                    </c:extLst>
                    <c:numCache>
                      <c:formatCode>General</c:formatCode>
                      <c:ptCount val="8"/>
                    </c:numCache>
                  </c:numRef>
                </c:val>
                <c:smooth val="0"/>
                <c:extLst xmlns:c15="http://schemas.microsoft.com/office/drawing/2012/chart">
                  <c:ext xmlns:c16="http://schemas.microsoft.com/office/drawing/2014/chart" uri="{C3380CC4-5D6E-409C-BE32-E72D297353CC}">
                    <c16:uniqueId val="{00000010-015E-4CF5-B3A0-3555335D72A8}"/>
                  </c:ext>
                </c:extLst>
              </c15:ser>
            </c15:filteredLineSeries>
            <c15:filteredLineSeries>
              <c15:ser>
                <c:idx val="6"/>
                <c:order val="6"/>
                <c:tx>
                  <c:v>OT Khare K (Mu*-based)</c:v>
                </c:tx>
                <c:spPr>
                  <a:ln w="28575" cap="rnd">
                    <a:solidFill>
                      <a:schemeClr val="accent1">
                        <a:lumMod val="60000"/>
                      </a:schemeClr>
                    </a:solidFill>
                    <a:round/>
                  </a:ln>
                  <a:effectLst/>
                </c:spPr>
                <c:marker>
                  <c:symbol val="none"/>
                </c:marker>
                <c:val>
                  <c:numRef>
                    <c:extLst xmlns:c15="http://schemas.microsoft.com/office/drawing/2012/chart">
                      <c:ext xmlns:c15="http://schemas.microsoft.com/office/drawing/2012/chart" uri="{02D57815-91ED-43cb-92C2-25804820EDAC}">
                        <c15:formulaRef>
                          <c15:sqref>Correlations!$P$69:$P$76</c15:sqref>
                        </c15:formulaRef>
                      </c:ext>
                    </c:extLst>
                    <c:numCache>
                      <c:formatCode>General</c:formatCode>
                      <c:ptCount val="8"/>
                    </c:numCache>
                  </c:numRef>
                </c:val>
                <c:smooth val="0"/>
                <c:extLst xmlns:c15="http://schemas.microsoft.com/office/drawing/2012/chart">
                  <c:ext xmlns:c16="http://schemas.microsoft.com/office/drawing/2014/chart" uri="{C3380CC4-5D6E-409C-BE32-E72D297353CC}">
                    <c16:uniqueId val="{00000011-015E-4CF5-B3A0-3555335D72A8}"/>
                  </c:ext>
                </c:extLst>
              </c15:ser>
            </c15:filteredLineSeries>
            <c15:filteredLineSeries>
              <c15:ser>
                <c:idx val="8"/>
                <c:order val="8"/>
                <c:tx>
                  <c:v>Sobol winding K (Xi-based)</c:v>
                </c:tx>
                <c:spPr>
                  <a:ln w="22225" cap="rnd">
                    <a:solidFill>
                      <a:srgbClr val="92D050"/>
                    </a:solidFill>
                    <a:round/>
                  </a:ln>
                  <a:effectLst/>
                </c:spPr>
                <c:marker>
                  <c:symbol val="none"/>
                </c:marker>
                <c:val>
                  <c:numRef>
                    <c:extLst xmlns:c15="http://schemas.microsoft.com/office/drawing/2012/chart">
                      <c:ext xmlns:c15="http://schemas.microsoft.com/office/drawing/2012/chart" uri="{02D57815-91ED-43cb-92C2-25804820EDAC}">
                        <c15:formulaRef>
                          <c15:sqref>Correlations!$J$58:$J$65</c15:sqref>
                        </c15:formulaRef>
                      </c:ext>
                    </c:extLst>
                    <c:numCache>
                      <c:formatCode>General</c:formatCode>
                      <c:ptCount val="8"/>
                      <c:pt idx="0">
                        <c:v>0.98582857142857105</c:v>
                      </c:pt>
                      <c:pt idx="1">
                        <c:v>0.98981224489795905</c:v>
                      </c:pt>
                      <c:pt idx="2">
                        <c:v>0.99180408163265299</c:v>
                      </c:pt>
                      <c:pt idx="3">
                        <c:v>0.99529795918367403</c:v>
                      </c:pt>
                      <c:pt idx="4">
                        <c:v>0.99614693877550997</c:v>
                      </c:pt>
                      <c:pt idx="5">
                        <c:v>0.99751836734693899</c:v>
                      </c:pt>
                      <c:pt idx="6">
                        <c:v>0.99915102040816295</c:v>
                      </c:pt>
                      <c:pt idx="7">
                        <c:v>0.99993469387755096</c:v>
                      </c:pt>
                    </c:numCache>
                  </c:numRef>
                </c:val>
                <c:smooth val="0"/>
                <c:extLst xmlns:c15="http://schemas.microsoft.com/office/drawing/2012/chart">
                  <c:ext xmlns:c16="http://schemas.microsoft.com/office/drawing/2014/chart" uri="{C3380CC4-5D6E-409C-BE32-E72D297353CC}">
                    <c16:uniqueId val="{00000002-015E-4CF5-B3A0-3555335D72A8}"/>
                  </c:ext>
                </c:extLst>
              </c15:ser>
            </c15:filteredLineSeries>
            <c15:filteredLineSeries>
              <c15:ser>
                <c:idx val="10"/>
                <c:order val="10"/>
                <c:tx>
                  <c:v>Sobol winding K (Mu*-based)</c:v>
                </c:tx>
                <c:spPr>
                  <a:ln w="22225" cap="rnd">
                    <a:solidFill>
                      <a:srgbClr val="00B050"/>
                    </a:solidFill>
                    <a:round/>
                  </a:ln>
                  <a:effectLst/>
                </c:spPr>
                <c:marker>
                  <c:symbol val="none"/>
                </c:marker>
                <c:val>
                  <c:numRef>
                    <c:extLst xmlns:c15="http://schemas.microsoft.com/office/drawing/2012/chart">
                      <c:ext xmlns:c15="http://schemas.microsoft.com/office/drawing/2012/chart" uri="{02D57815-91ED-43cb-92C2-25804820EDAC}">
                        <c15:formulaRef>
                          <c15:sqref>Correlations!$J$69:$J$76</c15:sqref>
                        </c15:formulaRef>
                      </c:ext>
                    </c:extLst>
                    <c:numCache>
                      <c:formatCode>General</c:formatCode>
                      <c:ptCount val="8"/>
                      <c:pt idx="0">
                        <c:v>0.99605762271313303</c:v>
                      </c:pt>
                      <c:pt idx="1">
                        <c:v>0.98752653061224505</c:v>
                      </c:pt>
                      <c:pt idx="2">
                        <c:v>0.98824489795918302</c:v>
                      </c:pt>
                      <c:pt idx="3">
                        <c:v>0.989159183673469</c:v>
                      </c:pt>
                      <c:pt idx="4">
                        <c:v>0.98902857142857104</c:v>
                      </c:pt>
                      <c:pt idx="5">
                        <c:v>0.98788571428571403</c:v>
                      </c:pt>
                      <c:pt idx="6">
                        <c:v>0.99013877551020402</c:v>
                      </c:pt>
                      <c:pt idx="7">
                        <c:v>0.99173877551020395</c:v>
                      </c:pt>
                    </c:numCache>
                  </c:numRef>
                </c:val>
                <c:smooth val="0"/>
                <c:extLst xmlns:c15="http://schemas.microsoft.com/office/drawing/2012/chart">
                  <c:ext xmlns:c16="http://schemas.microsoft.com/office/drawing/2014/chart" uri="{C3380CC4-5D6E-409C-BE32-E72D297353CC}">
                    <c16:uniqueId val="{00000003-015E-4CF5-B3A0-3555335D72A8}"/>
                  </c:ext>
                </c:extLst>
              </c15:ser>
            </c15:filteredLineSeries>
            <c15:filteredLineSeries>
              <c15:ser>
                <c:idx val="12"/>
                <c:order val="12"/>
                <c:tx>
                  <c:v>Rd radial K (Xi-based)</c:v>
                </c:tx>
                <c:spPr>
                  <a:ln w="22225" cap="rnd">
                    <a:solidFill>
                      <a:srgbClr val="BC14A8"/>
                    </a:solidFill>
                    <a:round/>
                  </a:ln>
                  <a:effectLst/>
                </c:spPr>
                <c:marker>
                  <c:symbol val="none"/>
                </c:marker>
                <c:val>
                  <c:numRef>
                    <c:extLst xmlns:c15="http://schemas.microsoft.com/office/drawing/2012/chart">
                      <c:ext xmlns:c15="http://schemas.microsoft.com/office/drawing/2012/chart" uri="{02D57815-91ED-43cb-92C2-25804820EDAC}">
                        <c15:formulaRef>
                          <c15:sqref>Correlations!$N$58:$N$65</c15:sqref>
                        </c15:formulaRef>
                      </c:ext>
                    </c:extLst>
                    <c:numCache>
                      <c:formatCode>General</c:formatCode>
                      <c:ptCount val="8"/>
                      <c:pt idx="0">
                        <c:v>0.98406530612244902</c:v>
                      </c:pt>
                      <c:pt idx="1">
                        <c:v>0.98680816326530596</c:v>
                      </c:pt>
                      <c:pt idx="2">
                        <c:v>0.98991020408163199</c:v>
                      </c:pt>
                      <c:pt idx="3">
                        <c:v>0.99324081632653005</c:v>
                      </c:pt>
                      <c:pt idx="4">
                        <c:v>0.99431836734693901</c:v>
                      </c:pt>
                      <c:pt idx="5">
                        <c:v>0.99715918367346901</c:v>
                      </c:pt>
                      <c:pt idx="6">
                        <c:v>0.99915102040816295</c:v>
                      </c:pt>
                      <c:pt idx="7">
                        <c:v>0.99990204081632605</c:v>
                      </c:pt>
                    </c:numCache>
                  </c:numRef>
                </c:val>
                <c:smooth val="0"/>
                <c:extLst xmlns:c15="http://schemas.microsoft.com/office/drawing/2012/chart">
                  <c:ext xmlns:c16="http://schemas.microsoft.com/office/drawing/2014/chart" uri="{C3380CC4-5D6E-409C-BE32-E72D297353CC}">
                    <c16:uniqueId val="{00000004-015E-4CF5-B3A0-3555335D72A8}"/>
                  </c:ext>
                </c:extLst>
              </c15:ser>
            </c15:filteredLineSeries>
            <c15:filteredLineSeries>
              <c15:ser>
                <c:idx val="14"/>
                <c:order val="14"/>
                <c:tx>
                  <c:v>Rd radial K (Mu*-based) </c:v>
                </c:tx>
                <c:spPr>
                  <a:ln w="22225" cap="rnd">
                    <a:solidFill>
                      <a:srgbClr val="7030A0"/>
                    </a:solidFill>
                    <a:round/>
                  </a:ln>
                  <a:effectLst/>
                </c:spPr>
                <c:marker>
                  <c:symbol val="none"/>
                </c:marker>
                <c:val>
                  <c:numRef>
                    <c:extLst xmlns:c15="http://schemas.microsoft.com/office/drawing/2012/chart">
                      <c:ext xmlns:c15="http://schemas.microsoft.com/office/drawing/2012/chart" uri="{02D57815-91ED-43cb-92C2-25804820EDAC}">
                        <c15:formulaRef>
                          <c15:sqref>Correlations!$N$69:$N$76</c15:sqref>
                        </c15:formulaRef>
                      </c:ext>
                    </c:extLst>
                    <c:numCache>
                      <c:formatCode>General</c:formatCode>
                      <c:ptCount val="8"/>
                      <c:pt idx="0">
                        <c:v>0.98406530612244902</c:v>
                      </c:pt>
                      <c:pt idx="1">
                        <c:v>0.98390204081632604</c:v>
                      </c:pt>
                      <c:pt idx="2">
                        <c:v>0.98586122448979596</c:v>
                      </c:pt>
                      <c:pt idx="3">
                        <c:v>0.98791836734693805</c:v>
                      </c:pt>
                      <c:pt idx="4">
                        <c:v>0.98902857142857104</c:v>
                      </c:pt>
                      <c:pt idx="5">
                        <c:v>0.99004081632652996</c:v>
                      </c:pt>
                      <c:pt idx="6">
                        <c:v>0.99039999999999995</c:v>
                      </c:pt>
                      <c:pt idx="7">
                        <c:v>0.99304489795918405</c:v>
                      </c:pt>
                    </c:numCache>
                  </c:numRef>
                </c:val>
                <c:smooth val="0"/>
                <c:extLst xmlns:c15="http://schemas.microsoft.com/office/drawing/2012/chart">
                  <c:ext xmlns:c16="http://schemas.microsoft.com/office/drawing/2014/chart" uri="{C3380CC4-5D6E-409C-BE32-E72D297353CC}">
                    <c16:uniqueId val="{00000005-015E-4CF5-B3A0-3555335D72A8}"/>
                  </c:ext>
                </c:extLst>
              </c15:ser>
            </c15:filteredLineSeries>
            <c15:filteredLineSeries>
              <c15:ser>
                <c:idx val="16"/>
                <c:order val="16"/>
                <c:tx>
                  <c:v>Sobol rad base K (Xi-based)</c:v>
                </c:tx>
                <c:spPr>
                  <a:ln w="22225" cap="rnd">
                    <a:solidFill>
                      <a:srgbClr val="FF0000"/>
                    </a:solidFill>
                    <a:prstDash val="solid"/>
                    <a:round/>
                  </a:ln>
                  <a:effectLst/>
                </c:spPr>
                <c:marker>
                  <c:symbol val="none"/>
                </c:marker>
                <c:val>
                  <c:numRef>
                    <c:extLst xmlns:c15="http://schemas.microsoft.com/office/drawing/2012/chart">
                      <c:ext xmlns:c15="http://schemas.microsoft.com/office/drawing/2012/chart" uri="{02D57815-91ED-43cb-92C2-25804820EDAC}">
                        <c15:formulaRef>
                          <c15:sqref>Correlations!$L$58:$L$65</c15:sqref>
                        </c15:formulaRef>
                      </c:ext>
                    </c:extLst>
                    <c:numCache>
                      <c:formatCode>General</c:formatCode>
                      <c:ptCount val="8"/>
                      <c:pt idx="0">
                        <c:v>0.99568979591836704</c:v>
                      </c:pt>
                      <c:pt idx="1">
                        <c:v>0.99823673469387697</c:v>
                      </c:pt>
                      <c:pt idx="2">
                        <c:v>0.99742040816326505</c:v>
                      </c:pt>
                      <c:pt idx="3">
                        <c:v>0.99964081632653001</c:v>
                      </c:pt>
                      <c:pt idx="4">
                        <c:v>0.99996734693877498</c:v>
                      </c:pt>
                      <c:pt idx="5">
                        <c:v>1</c:v>
                      </c:pt>
                      <c:pt idx="6">
                        <c:v>1</c:v>
                      </c:pt>
                      <c:pt idx="7">
                        <c:v>1</c:v>
                      </c:pt>
                    </c:numCache>
                  </c:numRef>
                </c:val>
                <c:smooth val="0"/>
                <c:extLst xmlns:c15="http://schemas.microsoft.com/office/drawing/2012/chart">
                  <c:ext xmlns:c16="http://schemas.microsoft.com/office/drawing/2014/chart" uri="{C3380CC4-5D6E-409C-BE32-E72D297353CC}">
                    <c16:uniqueId val="{00000006-015E-4CF5-B3A0-3555335D72A8}"/>
                  </c:ext>
                </c:extLst>
              </c15:ser>
            </c15:filteredLineSeries>
            <c15:filteredLineSeries>
              <c15:ser>
                <c:idx val="18"/>
                <c:order val="18"/>
                <c:tx>
                  <c:v>Sobol rad base K (Mu*-based)</c:v>
                </c:tx>
                <c:spPr>
                  <a:ln w="22225" cap="rnd">
                    <a:solidFill>
                      <a:srgbClr val="C00000"/>
                    </a:solidFill>
                    <a:round/>
                  </a:ln>
                  <a:effectLst/>
                </c:spPr>
                <c:marker>
                  <c:symbol val="none"/>
                </c:marker>
                <c:val>
                  <c:numRef>
                    <c:extLst xmlns:c15="http://schemas.microsoft.com/office/drawing/2012/chart">
                      <c:ext xmlns:c15="http://schemas.microsoft.com/office/drawing/2012/chart" uri="{02D57815-91ED-43cb-92C2-25804820EDAC}">
                        <c15:formulaRef>
                          <c15:sqref>Correlations!$L$69:$L$76</c15:sqref>
                        </c15:formulaRef>
                      </c:ext>
                    </c:extLst>
                    <c:numCache>
                      <c:formatCode>General</c:formatCode>
                      <c:ptCount val="8"/>
                      <c:pt idx="0">
                        <c:v>0.99572244897959195</c:v>
                      </c:pt>
                      <c:pt idx="1">
                        <c:v>0.99588571428571404</c:v>
                      </c:pt>
                      <c:pt idx="2">
                        <c:v>0.99572244897959195</c:v>
                      </c:pt>
                      <c:pt idx="3">
                        <c:v>0.99533061224489805</c:v>
                      </c:pt>
                      <c:pt idx="4">
                        <c:v>0.99529795918367303</c:v>
                      </c:pt>
                      <c:pt idx="5">
                        <c:v>0.99399183673469405</c:v>
                      </c:pt>
                      <c:pt idx="6">
                        <c:v>0.99418775510204105</c:v>
                      </c:pt>
                      <c:pt idx="7">
                        <c:v>0.99317551020408101</c:v>
                      </c:pt>
                    </c:numCache>
                  </c:numRef>
                </c:val>
                <c:smooth val="0"/>
                <c:extLst xmlns:c15="http://schemas.microsoft.com/office/drawing/2012/chart">
                  <c:ext xmlns:c16="http://schemas.microsoft.com/office/drawing/2014/chart" uri="{C3380CC4-5D6E-409C-BE32-E72D297353CC}">
                    <c16:uniqueId val="{00000007-015E-4CF5-B3A0-3555335D72A8}"/>
                  </c:ext>
                </c:extLst>
              </c15:ser>
            </c15:filteredLineSeries>
          </c:ext>
        </c:extLst>
      </c:lineChart>
      <c:lineChart>
        <c:grouping val="standard"/>
        <c:varyColors val="0"/>
        <c:ser>
          <c:idx val="5"/>
          <c:order val="5"/>
          <c:tx>
            <c:v>OT Khare P (Xi-based)</c:v>
          </c:tx>
          <c:spPr>
            <a:ln w="28575" cap="rnd">
              <a:solidFill>
                <a:schemeClr val="accent6"/>
              </a:solidFill>
              <a:round/>
            </a:ln>
            <a:effectLst/>
          </c:spPr>
          <c:marker>
            <c:symbol val="none"/>
          </c:marker>
          <c:val>
            <c:numRef>
              <c:f>Correlations!$Q$58:$Q$65</c:f>
              <c:numCache>
                <c:formatCode>General</c:formatCode>
                <c:ptCount val="8"/>
              </c:numCache>
            </c:numRef>
          </c:val>
          <c:smooth val="0"/>
          <c:extLst>
            <c:ext xmlns:c16="http://schemas.microsoft.com/office/drawing/2014/chart" uri="{C3380CC4-5D6E-409C-BE32-E72D297353CC}">
              <c16:uniqueId val="{0000000A-015E-4CF5-B3A0-3555335D72A8}"/>
            </c:ext>
          </c:extLst>
        </c:ser>
        <c:dLbls>
          <c:showLegendKey val="0"/>
          <c:showVal val="0"/>
          <c:showCatName val="0"/>
          <c:showSerName val="0"/>
          <c:showPercent val="0"/>
          <c:showBubbleSize val="0"/>
        </c:dLbls>
        <c:marker val="1"/>
        <c:smooth val="0"/>
        <c:axId val="1252408975"/>
        <c:axId val="1252407727"/>
        <c:extLst>
          <c:ext xmlns:c15="http://schemas.microsoft.com/office/drawing/2012/chart" uri="{02D57815-91ED-43cb-92C2-25804820EDAC}">
            <c15:filteredLineSeries>
              <c15:ser>
                <c:idx val="7"/>
                <c:order val="7"/>
                <c:tx>
                  <c:v>OT Khare P (Mu*-based)</c:v>
                </c:tx>
                <c:spPr>
                  <a:ln w="28575" cap="rnd">
                    <a:solidFill>
                      <a:schemeClr val="accent2">
                        <a:lumMod val="60000"/>
                      </a:schemeClr>
                    </a:solidFill>
                    <a:round/>
                  </a:ln>
                  <a:effectLst/>
                </c:spPr>
                <c:marker>
                  <c:symbol val="none"/>
                </c:marker>
                <c:val>
                  <c:numRef>
                    <c:extLst>
                      <c:ext uri="{02D57815-91ED-43cb-92C2-25804820EDAC}">
                        <c15:formulaRef>
                          <c15:sqref>Correlations!$Q$69:$Q$76</c15:sqref>
                        </c15:formulaRef>
                      </c:ext>
                    </c:extLst>
                    <c:numCache>
                      <c:formatCode>General</c:formatCode>
                      <c:ptCount val="8"/>
                    </c:numCache>
                  </c:numRef>
                </c:val>
                <c:smooth val="0"/>
                <c:extLst>
                  <c:ext xmlns:c16="http://schemas.microsoft.com/office/drawing/2014/chart" uri="{C3380CC4-5D6E-409C-BE32-E72D297353CC}">
                    <c16:uniqueId val="{00000012-015E-4CF5-B3A0-3555335D72A8}"/>
                  </c:ext>
                </c:extLst>
              </c15:ser>
            </c15:filteredLineSeries>
            <c15:filteredLineSeries>
              <c15:ser>
                <c:idx val="9"/>
                <c:order val="9"/>
                <c:tx>
                  <c:v>Sobol winding P (Xi-based)</c:v>
                </c:tx>
                <c:spPr>
                  <a:ln w="22225" cap="rnd">
                    <a:solidFill>
                      <a:srgbClr val="92D050"/>
                    </a:solidFill>
                    <a:prstDash val="dash"/>
                    <a:round/>
                  </a:ln>
                  <a:effectLst/>
                </c:spPr>
                <c:marker>
                  <c:symbol val="none"/>
                </c:marker>
                <c:val>
                  <c:numRef>
                    <c:extLst xmlns:c15="http://schemas.microsoft.com/office/drawing/2012/chart">
                      <c:ext xmlns:c15="http://schemas.microsoft.com/office/drawing/2012/chart" uri="{02D57815-91ED-43cb-92C2-25804820EDAC}">
                        <c15:formulaRef>
                          <c15:sqref>Correlations!$K$58:$K$65</c15:sqref>
                        </c15:formulaRef>
                      </c:ext>
                    </c:extLst>
                    <c:numCache>
                      <c:formatCode>General</c:formatCode>
                      <c:ptCount val="8"/>
                      <c:pt idx="1">
                        <c:v>0.99882352247302597</c:v>
                      </c:pt>
                      <c:pt idx="2">
                        <c:v>0.99874897765739201</c:v>
                      </c:pt>
                      <c:pt idx="3">
                        <c:v>0.99963615403123296</c:v>
                      </c:pt>
                      <c:pt idx="4">
                        <c:v>0.99980749802964097</c:v>
                      </c:pt>
                      <c:pt idx="5">
                        <c:v>0.99990159686812297</c:v>
                      </c:pt>
                      <c:pt idx="6">
                        <c:v>0.99998499487623604</c:v>
                      </c:pt>
                      <c:pt idx="7">
                        <c:v>0.99999932010562298</c:v>
                      </c:pt>
                    </c:numCache>
                  </c:numRef>
                </c:val>
                <c:smooth val="0"/>
                <c:extLst xmlns:c15="http://schemas.microsoft.com/office/drawing/2012/chart">
                  <c:ext xmlns:c16="http://schemas.microsoft.com/office/drawing/2014/chart" uri="{C3380CC4-5D6E-409C-BE32-E72D297353CC}">
                    <c16:uniqueId val="{00000013-015E-4CF5-B3A0-3555335D72A8}"/>
                  </c:ext>
                </c:extLst>
              </c15:ser>
            </c15:filteredLineSeries>
          </c:ext>
        </c:extLst>
      </c:lineChart>
      <c:catAx>
        <c:axId val="692474176"/>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number</a:t>
                </a:r>
                <a:r>
                  <a:rPr lang="en-GB" sz="1400" baseline="0"/>
                  <a:t> of trajectories</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876510224"/>
        <c:crosses val="autoZero"/>
        <c:auto val="1"/>
        <c:lblAlgn val="ctr"/>
        <c:lblOffset val="100"/>
        <c:noMultiLvlLbl val="0"/>
      </c:catAx>
      <c:valAx>
        <c:axId val="876510224"/>
        <c:scaling>
          <c:orientation val="minMax"/>
          <c:max val="1"/>
          <c:min val="0.99"/>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Pearson correlation </a:t>
                </a:r>
                <a:r>
                  <a:rPr lang="en-GB" sz="1400" baseline="0"/>
                  <a:t>(solid)</a:t>
                </a: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692474176"/>
        <c:crosses val="autoZero"/>
        <c:crossBetween val="midCat"/>
      </c:valAx>
      <c:valAx>
        <c:axId val="1252407727"/>
        <c:scaling>
          <c:orientation val="minMax"/>
          <c:max val="1"/>
        </c:scaling>
        <c:delete val="1"/>
        <c:axPos val="r"/>
        <c:numFmt formatCode="General" sourceLinked="1"/>
        <c:majorTickMark val="out"/>
        <c:minorTickMark val="none"/>
        <c:tickLblPos val="nextTo"/>
        <c:crossAx val="1252408975"/>
        <c:crosses val="max"/>
        <c:crossBetween val="between"/>
      </c:valAx>
      <c:catAx>
        <c:axId val="1252408975"/>
        <c:scaling>
          <c:orientation val="minMax"/>
        </c:scaling>
        <c:delete val="1"/>
        <c:axPos val="b"/>
        <c:numFmt formatCode="General" sourceLinked="1"/>
        <c:majorTickMark val="out"/>
        <c:minorTickMark val="none"/>
        <c:tickLblPos val="nextTo"/>
        <c:crossAx val="1252407727"/>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v>S_Xi</c:v>
          </c:tx>
          <c:spPr>
            <a:ln w="28575" cap="rnd">
              <a:noFill/>
              <a:round/>
            </a:ln>
            <a:effectLst/>
          </c:spPr>
          <c:marker>
            <c:symbol val="square"/>
            <c:size val="3"/>
            <c:spPr>
              <a:solidFill>
                <a:schemeClr val="tx1"/>
              </a:solidFill>
              <a:ln w="9525">
                <a:solidFill>
                  <a:schemeClr val="tx1"/>
                </a:solidFill>
              </a:ln>
              <a:effectLst/>
            </c:spPr>
          </c:marker>
          <c:val>
            <c:numRef>
              <c:f>'Sensitivity example plot k=50'!$O$2:$O$51</c:f>
              <c:numCache>
                <c:formatCode>General</c:formatCode>
                <c:ptCount val="50"/>
                <c:pt idx="0">
                  <c:v>0.143817</c:v>
                </c:pt>
                <c:pt idx="1">
                  <c:v>0.125857</c:v>
                </c:pt>
                <c:pt idx="2">
                  <c:v>0.12887199999999999</c:v>
                </c:pt>
                <c:pt idx="3">
                  <c:v>0.107377</c:v>
                </c:pt>
                <c:pt idx="4">
                  <c:v>7.8340000000000007E-2</c:v>
                </c:pt>
                <c:pt idx="5">
                  <c:v>5.1168999999999999E-2</c:v>
                </c:pt>
                <c:pt idx="6">
                  <c:v>5.0633999999999998E-2</c:v>
                </c:pt>
                <c:pt idx="7">
                  <c:v>4.2453999999999999E-2</c:v>
                </c:pt>
                <c:pt idx="8">
                  <c:v>1.8090999999999999E-2</c:v>
                </c:pt>
                <c:pt idx="9">
                  <c:v>2.4847000000000001E-2</c:v>
                </c:pt>
                <c:pt idx="10">
                  <c:v>1.9592999999999999E-2</c:v>
                </c:pt>
                <c:pt idx="11">
                  <c:v>1.8678E-2</c:v>
                </c:pt>
                <c:pt idx="12">
                  <c:v>1.7255E-2</c:v>
                </c:pt>
                <c:pt idx="13">
                  <c:v>1.2732E-2</c:v>
                </c:pt>
                <c:pt idx="14">
                  <c:v>1.3623E-2</c:v>
                </c:pt>
                <c:pt idx="15">
                  <c:v>1.0147E-2</c:v>
                </c:pt>
                <c:pt idx="16">
                  <c:v>9.3369999999999998E-3</c:v>
                </c:pt>
                <c:pt idx="17">
                  <c:v>6.705E-3</c:v>
                </c:pt>
                <c:pt idx="18">
                  <c:v>5.2550000000000001E-3</c:v>
                </c:pt>
                <c:pt idx="19">
                  <c:v>5.0410000000000003E-3</c:v>
                </c:pt>
                <c:pt idx="20">
                  <c:v>1.8598E-2</c:v>
                </c:pt>
                <c:pt idx="21">
                  <c:v>7.9389999999999999E-3</c:v>
                </c:pt>
                <c:pt idx="22">
                  <c:v>5.8440000000000002E-3</c:v>
                </c:pt>
                <c:pt idx="23">
                  <c:v>4.7679999999999997E-3</c:v>
                </c:pt>
                <c:pt idx="24">
                  <c:v>4.2449999999999996E-3</c:v>
                </c:pt>
                <c:pt idx="25">
                  <c:v>2.026E-3</c:v>
                </c:pt>
                <c:pt idx="26">
                  <c:v>1.642E-3</c:v>
                </c:pt>
                <c:pt idx="27">
                  <c:v>7.6400000000000003E-4</c:v>
                </c:pt>
                <c:pt idx="28">
                  <c:v>6.7900000000000002E-4</c:v>
                </c:pt>
                <c:pt idx="29">
                  <c:v>3.7399999999999998E-4</c:v>
                </c:pt>
                <c:pt idx="30">
                  <c:v>1.6348999999999999E-2</c:v>
                </c:pt>
                <c:pt idx="31">
                  <c:v>6.4530000000000004E-3</c:v>
                </c:pt>
                <c:pt idx="32">
                  <c:v>4.0569999999999998E-3</c:v>
                </c:pt>
                <c:pt idx="33">
                  <c:v>2.7959999999999999E-3</c:v>
                </c:pt>
                <c:pt idx="34">
                  <c:v>1.9880000000000002E-3</c:v>
                </c:pt>
                <c:pt idx="35">
                  <c:v>1.119E-3</c:v>
                </c:pt>
                <c:pt idx="36">
                  <c:v>7.2800000000000002E-4</c:v>
                </c:pt>
                <c:pt idx="37">
                  <c:v>5.2300000000000003E-4</c:v>
                </c:pt>
                <c:pt idx="38">
                  <c:v>3.5799999999999997E-4</c:v>
                </c:pt>
                <c:pt idx="39">
                  <c:v>2.02E-4</c:v>
                </c:pt>
                <c:pt idx="40">
                  <c:v>2.0508999999999999E-2</c:v>
                </c:pt>
                <c:pt idx="41">
                  <c:v>2.96E-3</c:v>
                </c:pt>
                <c:pt idx="42">
                  <c:v>1.8E-3</c:v>
                </c:pt>
                <c:pt idx="43">
                  <c:v>1.0269999999999999E-3</c:v>
                </c:pt>
                <c:pt idx="44">
                  <c:v>1.15E-3</c:v>
                </c:pt>
                <c:pt idx="45">
                  <c:v>4.46E-4</c:v>
                </c:pt>
                <c:pt idx="46">
                  <c:v>4.0999999999999999E-4</c:v>
                </c:pt>
                <c:pt idx="47">
                  <c:v>1.8799999999999999E-4</c:v>
                </c:pt>
                <c:pt idx="48">
                  <c:v>1.21E-4</c:v>
                </c:pt>
                <c:pt idx="49">
                  <c:v>1.11E-4</c:v>
                </c:pt>
              </c:numCache>
            </c:numRef>
          </c:val>
          <c:smooth val="0"/>
          <c:extLst>
            <c:ext xmlns:c16="http://schemas.microsoft.com/office/drawing/2014/chart" uri="{C3380CC4-5D6E-409C-BE32-E72D297353CC}">
              <c16:uniqueId val="{00000008-0CC5-4122-A473-328E4126858B}"/>
            </c:ext>
          </c:extLst>
        </c:ser>
        <c:ser>
          <c:idx val="1"/>
          <c:order val="1"/>
          <c:tx>
            <c:v>h=5</c:v>
          </c:tx>
          <c:spPr>
            <a:ln w="15875" cap="rnd">
              <a:solidFill>
                <a:srgbClr val="C00000"/>
              </a:solidFill>
              <a:round/>
            </a:ln>
            <a:effectLst/>
          </c:spPr>
          <c:marker>
            <c:symbol val="none"/>
          </c:marker>
          <c:val>
            <c:numRef>
              <c:f>'Sensitivity example plot k=50'!$Q$2:$Q$51</c:f>
              <c:numCache>
                <c:formatCode>General</c:formatCode>
                <c:ptCount val="50"/>
                <c:pt idx="0">
                  <c:v>6.738954184124046E-3</c:v>
                </c:pt>
                <c:pt idx="1">
                  <c:v>6.738954184124046E-3</c:v>
                </c:pt>
                <c:pt idx="2">
                  <c:v>6.738954184124046E-3</c:v>
                </c:pt>
                <c:pt idx="3">
                  <c:v>6.738954184124046E-3</c:v>
                </c:pt>
                <c:pt idx="4">
                  <c:v>6.738954184124046E-3</c:v>
                </c:pt>
                <c:pt idx="5">
                  <c:v>6.738954184124046E-3</c:v>
                </c:pt>
                <c:pt idx="6">
                  <c:v>6.738954184124046E-3</c:v>
                </c:pt>
                <c:pt idx="7">
                  <c:v>6.738954184124046E-3</c:v>
                </c:pt>
                <c:pt idx="8">
                  <c:v>6.738954184124046E-3</c:v>
                </c:pt>
                <c:pt idx="9">
                  <c:v>6.738954184124046E-3</c:v>
                </c:pt>
                <c:pt idx="10">
                  <c:v>6.738954184124046E-3</c:v>
                </c:pt>
                <c:pt idx="11">
                  <c:v>6.738954184124046E-3</c:v>
                </c:pt>
                <c:pt idx="12">
                  <c:v>6.738954184124046E-3</c:v>
                </c:pt>
                <c:pt idx="13">
                  <c:v>6.738954184124046E-3</c:v>
                </c:pt>
                <c:pt idx="14">
                  <c:v>6.738954184124046E-3</c:v>
                </c:pt>
                <c:pt idx="15">
                  <c:v>6.738954184124046E-3</c:v>
                </c:pt>
                <c:pt idx="16">
                  <c:v>6.738954184124046E-3</c:v>
                </c:pt>
                <c:pt idx="17">
                  <c:v>6.738954184124046E-3</c:v>
                </c:pt>
                <c:pt idx="18">
                  <c:v>6.738954184124046E-3</c:v>
                </c:pt>
                <c:pt idx="19">
                  <c:v>6.738954184124046E-3</c:v>
                </c:pt>
                <c:pt idx="20">
                  <c:v>6.738954184124046E-3</c:v>
                </c:pt>
                <c:pt idx="21">
                  <c:v>6.738954184124046E-3</c:v>
                </c:pt>
                <c:pt idx="22">
                  <c:v>6.738954184124046E-3</c:v>
                </c:pt>
                <c:pt idx="23">
                  <c:v>6.738954184124046E-3</c:v>
                </c:pt>
                <c:pt idx="24">
                  <c:v>6.738954184124046E-3</c:v>
                </c:pt>
                <c:pt idx="25">
                  <c:v>6.738954184124046E-3</c:v>
                </c:pt>
                <c:pt idx="26">
                  <c:v>6.738954184124046E-3</c:v>
                </c:pt>
                <c:pt idx="27">
                  <c:v>6.738954184124046E-3</c:v>
                </c:pt>
                <c:pt idx="28">
                  <c:v>6.738954184124046E-3</c:v>
                </c:pt>
                <c:pt idx="29">
                  <c:v>6.738954184124046E-3</c:v>
                </c:pt>
                <c:pt idx="30">
                  <c:v>6.738954184124046E-3</c:v>
                </c:pt>
                <c:pt idx="31">
                  <c:v>6.738954184124046E-3</c:v>
                </c:pt>
                <c:pt idx="32">
                  <c:v>6.738954184124046E-3</c:v>
                </c:pt>
                <c:pt idx="33">
                  <c:v>6.738954184124046E-3</c:v>
                </c:pt>
                <c:pt idx="34">
                  <c:v>6.738954184124046E-3</c:v>
                </c:pt>
                <c:pt idx="35">
                  <c:v>6.738954184124046E-3</c:v>
                </c:pt>
                <c:pt idx="36">
                  <c:v>6.738954184124046E-3</c:v>
                </c:pt>
                <c:pt idx="37">
                  <c:v>6.738954184124046E-3</c:v>
                </c:pt>
                <c:pt idx="38">
                  <c:v>6.738954184124046E-3</c:v>
                </c:pt>
                <c:pt idx="39">
                  <c:v>6.738954184124046E-3</c:v>
                </c:pt>
                <c:pt idx="40">
                  <c:v>6.738954184124046E-3</c:v>
                </c:pt>
                <c:pt idx="41">
                  <c:v>6.738954184124046E-3</c:v>
                </c:pt>
                <c:pt idx="42">
                  <c:v>6.738954184124046E-3</c:v>
                </c:pt>
                <c:pt idx="43">
                  <c:v>6.738954184124046E-3</c:v>
                </c:pt>
                <c:pt idx="44">
                  <c:v>6.738954184124046E-3</c:v>
                </c:pt>
                <c:pt idx="45">
                  <c:v>6.738954184124046E-3</c:v>
                </c:pt>
                <c:pt idx="46">
                  <c:v>6.738954184124046E-3</c:v>
                </c:pt>
                <c:pt idx="47">
                  <c:v>6.738954184124046E-3</c:v>
                </c:pt>
                <c:pt idx="48">
                  <c:v>6.738954184124046E-3</c:v>
                </c:pt>
                <c:pt idx="49">
                  <c:v>6.738954184124046E-3</c:v>
                </c:pt>
              </c:numCache>
            </c:numRef>
          </c:val>
          <c:smooth val="0"/>
          <c:extLst>
            <c:ext xmlns:c16="http://schemas.microsoft.com/office/drawing/2014/chart" uri="{C3380CC4-5D6E-409C-BE32-E72D297353CC}">
              <c16:uniqueId val="{00000009-0CC5-4122-A473-328E4126858B}"/>
            </c:ext>
          </c:extLst>
        </c:ser>
        <c:ser>
          <c:idx val="2"/>
          <c:order val="2"/>
          <c:tx>
            <c:v>h=10</c:v>
          </c:tx>
          <c:spPr>
            <a:ln w="15875" cap="rnd">
              <a:solidFill>
                <a:srgbClr val="C00000"/>
              </a:solidFill>
              <a:round/>
            </a:ln>
            <a:effectLst/>
          </c:spPr>
          <c:marker>
            <c:symbol val="none"/>
          </c:marker>
          <c:val>
            <c:numRef>
              <c:f>'Sensitivity example plot k=50'!$R$2:$R$51</c:f>
              <c:numCache>
                <c:formatCode>General</c:formatCode>
                <c:ptCount val="50"/>
                <c:pt idx="0">
                  <c:v>1.155510085282779E-2</c:v>
                </c:pt>
                <c:pt idx="1">
                  <c:v>1.155510085282779E-2</c:v>
                </c:pt>
                <c:pt idx="2">
                  <c:v>1.155510085282779E-2</c:v>
                </c:pt>
                <c:pt idx="3">
                  <c:v>1.155510085282779E-2</c:v>
                </c:pt>
                <c:pt idx="4">
                  <c:v>1.155510085282779E-2</c:v>
                </c:pt>
                <c:pt idx="5">
                  <c:v>1.155510085282779E-2</c:v>
                </c:pt>
                <c:pt idx="6">
                  <c:v>1.155510085282779E-2</c:v>
                </c:pt>
                <c:pt idx="7">
                  <c:v>1.155510085282779E-2</c:v>
                </c:pt>
                <c:pt idx="8">
                  <c:v>1.155510085282779E-2</c:v>
                </c:pt>
                <c:pt idx="9">
                  <c:v>1.155510085282779E-2</c:v>
                </c:pt>
                <c:pt idx="10">
                  <c:v>1.155510085282779E-2</c:v>
                </c:pt>
                <c:pt idx="11">
                  <c:v>1.155510085282779E-2</c:v>
                </c:pt>
                <c:pt idx="12">
                  <c:v>1.155510085282779E-2</c:v>
                </c:pt>
                <c:pt idx="13">
                  <c:v>1.155510085282779E-2</c:v>
                </c:pt>
                <c:pt idx="14">
                  <c:v>1.155510085282779E-2</c:v>
                </c:pt>
                <c:pt idx="15">
                  <c:v>1.155510085282779E-2</c:v>
                </c:pt>
                <c:pt idx="16">
                  <c:v>1.155510085282779E-2</c:v>
                </c:pt>
                <c:pt idx="17">
                  <c:v>1.155510085282779E-2</c:v>
                </c:pt>
                <c:pt idx="18">
                  <c:v>1.155510085282779E-2</c:v>
                </c:pt>
                <c:pt idx="19">
                  <c:v>1.155510085282779E-2</c:v>
                </c:pt>
                <c:pt idx="20">
                  <c:v>1.155510085282779E-2</c:v>
                </c:pt>
                <c:pt idx="21">
                  <c:v>1.155510085282779E-2</c:v>
                </c:pt>
                <c:pt idx="22">
                  <c:v>1.155510085282779E-2</c:v>
                </c:pt>
                <c:pt idx="23">
                  <c:v>1.155510085282779E-2</c:v>
                </c:pt>
                <c:pt idx="24">
                  <c:v>1.155510085282779E-2</c:v>
                </c:pt>
                <c:pt idx="25">
                  <c:v>1.155510085282779E-2</c:v>
                </c:pt>
                <c:pt idx="26">
                  <c:v>1.155510085282779E-2</c:v>
                </c:pt>
                <c:pt idx="27">
                  <c:v>1.155510085282779E-2</c:v>
                </c:pt>
                <c:pt idx="28">
                  <c:v>1.155510085282779E-2</c:v>
                </c:pt>
                <c:pt idx="29">
                  <c:v>1.155510085282779E-2</c:v>
                </c:pt>
                <c:pt idx="30">
                  <c:v>1.155510085282779E-2</c:v>
                </c:pt>
                <c:pt idx="31">
                  <c:v>1.155510085282779E-2</c:v>
                </c:pt>
                <c:pt idx="32">
                  <c:v>1.155510085282779E-2</c:v>
                </c:pt>
                <c:pt idx="33">
                  <c:v>1.155510085282779E-2</c:v>
                </c:pt>
                <c:pt idx="34">
                  <c:v>1.155510085282779E-2</c:v>
                </c:pt>
                <c:pt idx="35">
                  <c:v>1.155510085282779E-2</c:v>
                </c:pt>
                <c:pt idx="36">
                  <c:v>1.155510085282779E-2</c:v>
                </c:pt>
                <c:pt idx="37">
                  <c:v>1.155510085282779E-2</c:v>
                </c:pt>
                <c:pt idx="38">
                  <c:v>1.155510085282779E-2</c:v>
                </c:pt>
                <c:pt idx="39">
                  <c:v>1.155510085282779E-2</c:v>
                </c:pt>
                <c:pt idx="40">
                  <c:v>1.155510085282779E-2</c:v>
                </c:pt>
                <c:pt idx="41">
                  <c:v>1.155510085282779E-2</c:v>
                </c:pt>
                <c:pt idx="42">
                  <c:v>1.155510085282779E-2</c:v>
                </c:pt>
                <c:pt idx="43">
                  <c:v>1.155510085282779E-2</c:v>
                </c:pt>
                <c:pt idx="44">
                  <c:v>1.155510085282779E-2</c:v>
                </c:pt>
                <c:pt idx="45">
                  <c:v>1.155510085282779E-2</c:v>
                </c:pt>
                <c:pt idx="46">
                  <c:v>1.155510085282779E-2</c:v>
                </c:pt>
                <c:pt idx="47">
                  <c:v>1.155510085282779E-2</c:v>
                </c:pt>
                <c:pt idx="48">
                  <c:v>1.155510085282779E-2</c:v>
                </c:pt>
                <c:pt idx="49">
                  <c:v>1.155510085282779E-2</c:v>
                </c:pt>
              </c:numCache>
            </c:numRef>
          </c:val>
          <c:smooth val="0"/>
          <c:extLst>
            <c:ext xmlns:c16="http://schemas.microsoft.com/office/drawing/2014/chart" uri="{C3380CC4-5D6E-409C-BE32-E72D297353CC}">
              <c16:uniqueId val="{0000000A-0CC5-4122-A473-328E4126858B}"/>
            </c:ext>
          </c:extLst>
        </c:ser>
        <c:ser>
          <c:idx val="3"/>
          <c:order val="3"/>
          <c:tx>
            <c:v>h = 15</c:v>
          </c:tx>
          <c:spPr>
            <a:ln w="15875" cap="rnd">
              <a:solidFill>
                <a:srgbClr val="C00000"/>
              </a:solidFill>
              <a:round/>
            </a:ln>
            <a:effectLst/>
          </c:spPr>
          <c:marker>
            <c:symbol val="none"/>
          </c:marker>
          <c:val>
            <c:numRef>
              <c:f>'Sensitivity example plot k=50'!$S$2:$S$51</c:f>
              <c:numCache>
                <c:formatCode>General</c:formatCode>
                <c:ptCount val="50"/>
                <c:pt idx="0">
                  <c:v>1.6674000614591664E-2</c:v>
                </c:pt>
                <c:pt idx="1">
                  <c:v>1.6674000614591664E-2</c:v>
                </c:pt>
                <c:pt idx="2">
                  <c:v>1.6674000614591664E-2</c:v>
                </c:pt>
                <c:pt idx="3">
                  <c:v>1.6674000614591664E-2</c:v>
                </c:pt>
                <c:pt idx="4">
                  <c:v>1.6674000614591664E-2</c:v>
                </c:pt>
                <c:pt idx="5">
                  <c:v>1.6674000614591664E-2</c:v>
                </c:pt>
                <c:pt idx="6">
                  <c:v>1.6674000614591664E-2</c:v>
                </c:pt>
                <c:pt idx="7">
                  <c:v>1.6674000614591664E-2</c:v>
                </c:pt>
                <c:pt idx="8">
                  <c:v>1.6674000614591664E-2</c:v>
                </c:pt>
                <c:pt idx="9">
                  <c:v>1.6674000614591664E-2</c:v>
                </c:pt>
                <c:pt idx="10">
                  <c:v>1.6674000614591664E-2</c:v>
                </c:pt>
                <c:pt idx="11">
                  <c:v>1.6674000614591664E-2</c:v>
                </c:pt>
                <c:pt idx="12">
                  <c:v>1.6674000614591664E-2</c:v>
                </c:pt>
                <c:pt idx="13">
                  <c:v>1.6674000614591664E-2</c:v>
                </c:pt>
                <c:pt idx="14">
                  <c:v>1.6674000614591664E-2</c:v>
                </c:pt>
                <c:pt idx="15">
                  <c:v>1.6674000614591664E-2</c:v>
                </c:pt>
                <c:pt idx="16">
                  <c:v>1.6674000614591664E-2</c:v>
                </c:pt>
                <c:pt idx="17">
                  <c:v>1.6674000614591664E-2</c:v>
                </c:pt>
                <c:pt idx="18">
                  <c:v>1.6674000614591664E-2</c:v>
                </c:pt>
                <c:pt idx="19">
                  <c:v>1.6674000614591664E-2</c:v>
                </c:pt>
                <c:pt idx="20">
                  <c:v>1.6674000614591664E-2</c:v>
                </c:pt>
                <c:pt idx="21">
                  <c:v>1.6674000614591664E-2</c:v>
                </c:pt>
                <c:pt idx="22">
                  <c:v>1.6674000614591664E-2</c:v>
                </c:pt>
                <c:pt idx="23">
                  <c:v>1.6674000614591664E-2</c:v>
                </c:pt>
                <c:pt idx="24">
                  <c:v>1.6674000614591664E-2</c:v>
                </c:pt>
                <c:pt idx="25">
                  <c:v>1.6674000614591664E-2</c:v>
                </c:pt>
                <c:pt idx="26">
                  <c:v>1.6674000614591664E-2</c:v>
                </c:pt>
                <c:pt idx="27">
                  <c:v>1.6674000614591664E-2</c:v>
                </c:pt>
                <c:pt idx="28">
                  <c:v>1.6674000614591664E-2</c:v>
                </c:pt>
                <c:pt idx="29">
                  <c:v>1.6674000614591664E-2</c:v>
                </c:pt>
                <c:pt idx="30">
                  <c:v>1.6674000614591664E-2</c:v>
                </c:pt>
                <c:pt idx="31">
                  <c:v>1.6674000614591664E-2</c:v>
                </c:pt>
                <c:pt idx="32">
                  <c:v>1.6674000614591664E-2</c:v>
                </c:pt>
                <c:pt idx="33">
                  <c:v>1.6674000614591664E-2</c:v>
                </c:pt>
                <c:pt idx="34">
                  <c:v>1.6674000614591664E-2</c:v>
                </c:pt>
                <c:pt idx="35">
                  <c:v>1.6674000614591664E-2</c:v>
                </c:pt>
                <c:pt idx="36">
                  <c:v>1.6674000614591664E-2</c:v>
                </c:pt>
                <c:pt idx="37">
                  <c:v>1.6674000614591664E-2</c:v>
                </c:pt>
                <c:pt idx="38">
                  <c:v>1.6674000614591664E-2</c:v>
                </c:pt>
                <c:pt idx="39">
                  <c:v>1.6674000614591664E-2</c:v>
                </c:pt>
                <c:pt idx="40">
                  <c:v>1.6674000614591664E-2</c:v>
                </c:pt>
                <c:pt idx="41">
                  <c:v>1.6674000614591664E-2</c:v>
                </c:pt>
                <c:pt idx="42">
                  <c:v>1.6674000614591664E-2</c:v>
                </c:pt>
                <c:pt idx="43">
                  <c:v>1.6674000614591664E-2</c:v>
                </c:pt>
                <c:pt idx="44">
                  <c:v>1.6674000614591664E-2</c:v>
                </c:pt>
                <c:pt idx="45">
                  <c:v>1.6674000614591664E-2</c:v>
                </c:pt>
                <c:pt idx="46">
                  <c:v>1.6674000614591664E-2</c:v>
                </c:pt>
                <c:pt idx="47">
                  <c:v>1.6674000614591664E-2</c:v>
                </c:pt>
                <c:pt idx="48">
                  <c:v>1.6674000614591664E-2</c:v>
                </c:pt>
                <c:pt idx="49">
                  <c:v>1.6674000614591664E-2</c:v>
                </c:pt>
              </c:numCache>
            </c:numRef>
          </c:val>
          <c:smooth val="0"/>
          <c:extLst>
            <c:ext xmlns:c16="http://schemas.microsoft.com/office/drawing/2014/chart" uri="{C3380CC4-5D6E-409C-BE32-E72D297353CC}">
              <c16:uniqueId val="{0000000B-0CC5-4122-A473-328E4126858B}"/>
            </c:ext>
          </c:extLst>
        </c:ser>
        <c:ser>
          <c:idx val="4"/>
          <c:order val="4"/>
          <c:tx>
            <c:v>h = 20</c:v>
          </c:tx>
          <c:spPr>
            <a:ln w="15875" cap="rnd">
              <a:solidFill>
                <a:srgbClr val="C00000"/>
              </a:solidFill>
              <a:round/>
            </a:ln>
            <a:effectLst/>
          </c:spPr>
          <c:marker>
            <c:symbol val="none"/>
          </c:marker>
          <c:val>
            <c:numRef>
              <c:f>'Sensitivity example plot k=50'!$T$2:$T$51</c:f>
              <c:numCache>
                <c:formatCode>General</c:formatCode>
                <c:ptCount val="50"/>
                <c:pt idx="0">
                  <c:v>2.1872395630441917E-2</c:v>
                </c:pt>
                <c:pt idx="1">
                  <c:v>2.1872395630441917E-2</c:v>
                </c:pt>
                <c:pt idx="2">
                  <c:v>2.1872395630441917E-2</c:v>
                </c:pt>
                <c:pt idx="3">
                  <c:v>2.1872395630441917E-2</c:v>
                </c:pt>
                <c:pt idx="4">
                  <c:v>2.1872395630441917E-2</c:v>
                </c:pt>
                <c:pt idx="5">
                  <c:v>2.1872395630441917E-2</c:v>
                </c:pt>
                <c:pt idx="6">
                  <c:v>2.1872395630441917E-2</c:v>
                </c:pt>
                <c:pt idx="7">
                  <c:v>2.1872395630441917E-2</c:v>
                </c:pt>
                <c:pt idx="8">
                  <c:v>2.1872395630441917E-2</c:v>
                </c:pt>
                <c:pt idx="9">
                  <c:v>2.1872395630441917E-2</c:v>
                </c:pt>
                <c:pt idx="10">
                  <c:v>2.1872395630441917E-2</c:v>
                </c:pt>
                <c:pt idx="11">
                  <c:v>2.1872395630441917E-2</c:v>
                </c:pt>
                <c:pt idx="12">
                  <c:v>2.1872395630441917E-2</c:v>
                </c:pt>
                <c:pt idx="13">
                  <c:v>2.1872395630441917E-2</c:v>
                </c:pt>
                <c:pt idx="14">
                  <c:v>2.1872395630441917E-2</c:v>
                </c:pt>
                <c:pt idx="15">
                  <c:v>2.1872395630441917E-2</c:v>
                </c:pt>
                <c:pt idx="16">
                  <c:v>2.1872395630441917E-2</c:v>
                </c:pt>
                <c:pt idx="17">
                  <c:v>2.1872395630441917E-2</c:v>
                </c:pt>
                <c:pt idx="18">
                  <c:v>2.1872395630441917E-2</c:v>
                </c:pt>
                <c:pt idx="19">
                  <c:v>2.1872395630441917E-2</c:v>
                </c:pt>
                <c:pt idx="20">
                  <c:v>2.1872395630441917E-2</c:v>
                </c:pt>
                <c:pt idx="21">
                  <c:v>2.1872395630441917E-2</c:v>
                </c:pt>
                <c:pt idx="22">
                  <c:v>2.1872395630441917E-2</c:v>
                </c:pt>
                <c:pt idx="23">
                  <c:v>2.1872395630441917E-2</c:v>
                </c:pt>
                <c:pt idx="24">
                  <c:v>2.1872395630441917E-2</c:v>
                </c:pt>
                <c:pt idx="25">
                  <c:v>2.1872395630441917E-2</c:v>
                </c:pt>
                <c:pt idx="26">
                  <c:v>2.1872395630441917E-2</c:v>
                </c:pt>
                <c:pt idx="27">
                  <c:v>2.1872395630441917E-2</c:v>
                </c:pt>
                <c:pt idx="28">
                  <c:v>2.1872395630441917E-2</c:v>
                </c:pt>
                <c:pt idx="29">
                  <c:v>2.1872395630441917E-2</c:v>
                </c:pt>
                <c:pt idx="30">
                  <c:v>2.1872395630441917E-2</c:v>
                </c:pt>
                <c:pt idx="31">
                  <c:v>2.1872395630441917E-2</c:v>
                </c:pt>
                <c:pt idx="32">
                  <c:v>2.1872395630441917E-2</c:v>
                </c:pt>
                <c:pt idx="33">
                  <c:v>2.1872395630441917E-2</c:v>
                </c:pt>
                <c:pt idx="34">
                  <c:v>2.1872395630441917E-2</c:v>
                </c:pt>
                <c:pt idx="35">
                  <c:v>2.1872395630441917E-2</c:v>
                </c:pt>
                <c:pt idx="36">
                  <c:v>2.1872395630441917E-2</c:v>
                </c:pt>
                <c:pt idx="37">
                  <c:v>2.1872395630441917E-2</c:v>
                </c:pt>
                <c:pt idx="38">
                  <c:v>2.1872395630441917E-2</c:v>
                </c:pt>
                <c:pt idx="39">
                  <c:v>2.1872395630441917E-2</c:v>
                </c:pt>
                <c:pt idx="40">
                  <c:v>2.1872395630441917E-2</c:v>
                </c:pt>
                <c:pt idx="41">
                  <c:v>2.1872395630441917E-2</c:v>
                </c:pt>
                <c:pt idx="42">
                  <c:v>2.1872395630441917E-2</c:v>
                </c:pt>
                <c:pt idx="43">
                  <c:v>2.1872395630441917E-2</c:v>
                </c:pt>
                <c:pt idx="44">
                  <c:v>2.1872395630441917E-2</c:v>
                </c:pt>
                <c:pt idx="45">
                  <c:v>2.1872395630441917E-2</c:v>
                </c:pt>
                <c:pt idx="46">
                  <c:v>2.1872395630441917E-2</c:v>
                </c:pt>
                <c:pt idx="47">
                  <c:v>2.1872395630441917E-2</c:v>
                </c:pt>
                <c:pt idx="48">
                  <c:v>2.1872395630441917E-2</c:v>
                </c:pt>
                <c:pt idx="49">
                  <c:v>2.1872395630441917E-2</c:v>
                </c:pt>
              </c:numCache>
            </c:numRef>
          </c:val>
          <c:smooth val="0"/>
          <c:extLst>
            <c:ext xmlns:c16="http://schemas.microsoft.com/office/drawing/2014/chart" uri="{C3380CC4-5D6E-409C-BE32-E72D297353CC}">
              <c16:uniqueId val="{0000000C-0CC5-4122-A473-328E4126858B}"/>
            </c:ext>
          </c:extLst>
        </c:ser>
        <c:ser>
          <c:idx val="5"/>
          <c:order val="5"/>
          <c:tx>
            <c:v>h=25</c:v>
          </c:tx>
          <c:spPr>
            <a:ln w="15875" cap="rnd">
              <a:solidFill>
                <a:srgbClr val="C00000"/>
              </a:solidFill>
              <a:round/>
            </a:ln>
            <a:effectLst/>
          </c:spPr>
          <c:marker>
            <c:symbol val="none"/>
          </c:marker>
          <c:val>
            <c:numRef>
              <c:f>'Sensitivity example plot k=50'!$U$2:$U$51</c:f>
              <c:numCache>
                <c:formatCode>General</c:formatCode>
                <c:ptCount val="50"/>
                <c:pt idx="0">
                  <c:v>2.6008891570461577E-2</c:v>
                </c:pt>
                <c:pt idx="1">
                  <c:v>2.6008891570461577E-2</c:v>
                </c:pt>
                <c:pt idx="2">
                  <c:v>2.6008891570461577E-2</c:v>
                </c:pt>
                <c:pt idx="3">
                  <c:v>2.6008891570461577E-2</c:v>
                </c:pt>
                <c:pt idx="4">
                  <c:v>2.6008891570461577E-2</c:v>
                </c:pt>
                <c:pt idx="5">
                  <c:v>2.6008891570461577E-2</c:v>
                </c:pt>
                <c:pt idx="6">
                  <c:v>2.6008891570461577E-2</c:v>
                </c:pt>
                <c:pt idx="7">
                  <c:v>2.6008891570461577E-2</c:v>
                </c:pt>
                <c:pt idx="8">
                  <c:v>2.6008891570461577E-2</c:v>
                </c:pt>
                <c:pt idx="9">
                  <c:v>2.6008891570461577E-2</c:v>
                </c:pt>
                <c:pt idx="10">
                  <c:v>2.6008891570461577E-2</c:v>
                </c:pt>
                <c:pt idx="11">
                  <c:v>2.6008891570461577E-2</c:v>
                </c:pt>
                <c:pt idx="12">
                  <c:v>2.6008891570461577E-2</c:v>
                </c:pt>
                <c:pt idx="13">
                  <c:v>2.6008891570461577E-2</c:v>
                </c:pt>
                <c:pt idx="14">
                  <c:v>2.6008891570461577E-2</c:v>
                </c:pt>
                <c:pt idx="15">
                  <c:v>2.6008891570461577E-2</c:v>
                </c:pt>
                <c:pt idx="16">
                  <c:v>2.6008891570461577E-2</c:v>
                </c:pt>
                <c:pt idx="17">
                  <c:v>2.6008891570461577E-2</c:v>
                </c:pt>
                <c:pt idx="18">
                  <c:v>2.6008891570461577E-2</c:v>
                </c:pt>
                <c:pt idx="19">
                  <c:v>2.6008891570461577E-2</c:v>
                </c:pt>
                <c:pt idx="20">
                  <c:v>2.6008891570461577E-2</c:v>
                </c:pt>
                <c:pt idx="21">
                  <c:v>2.6008891570461577E-2</c:v>
                </c:pt>
                <c:pt idx="22">
                  <c:v>2.6008891570461577E-2</c:v>
                </c:pt>
                <c:pt idx="23">
                  <c:v>2.6008891570461577E-2</c:v>
                </c:pt>
                <c:pt idx="24">
                  <c:v>2.6008891570461577E-2</c:v>
                </c:pt>
                <c:pt idx="25">
                  <c:v>2.6008891570461577E-2</c:v>
                </c:pt>
                <c:pt idx="26">
                  <c:v>2.6008891570461577E-2</c:v>
                </c:pt>
                <c:pt idx="27">
                  <c:v>2.6008891570461577E-2</c:v>
                </c:pt>
                <c:pt idx="28">
                  <c:v>2.6008891570461577E-2</c:v>
                </c:pt>
                <c:pt idx="29">
                  <c:v>2.6008891570461577E-2</c:v>
                </c:pt>
                <c:pt idx="30">
                  <c:v>2.6008891570461577E-2</c:v>
                </c:pt>
                <c:pt idx="31">
                  <c:v>2.6008891570461577E-2</c:v>
                </c:pt>
                <c:pt idx="32">
                  <c:v>2.6008891570461577E-2</c:v>
                </c:pt>
                <c:pt idx="33">
                  <c:v>2.6008891570461577E-2</c:v>
                </c:pt>
                <c:pt idx="34">
                  <c:v>2.6008891570461577E-2</c:v>
                </c:pt>
                <c:pt idx="35">
                  <c:v>2.6008891570461577E-2</c:v>
                </c:pt>
                <c:pt idx="36">
                  <c:v>2.6008891570461577E-2</c:v>
                </c:pt>
                <c:pt idx="37">
                  <c:v>2.6008891570461577E-2</c:v>
                </c:pt>
                <c:pt idx="38">
                  <c:v>2.6008891570461577E-2</c:v>
                </c:pt>
                <c:pt idx="39">
                  <c:v>2.6008891570461577E-2</c:v>
                </c:pt>
                <c:pt idx="40">
                  <c:v>2.6008891570461577E-2</c:v>
                </c:pt>
                <c:pt idx="41">
                  <c:v>2.6008891570461577E-2</c:v>
                </c:pt>
                <c:pt idx="42">
                  <c:v>2.6008891570461577E-2</c:v>
                </c:pt>
                <c:pt idx="43">
                  <c:v>2.6008891570461577E-2</c:v>
                </c:pt>
                <c:pt idx="44">
                  <c:v>2.6008891570461577E-2</c:v>
                </c:pt>
                <c:pt idx="45">
                  <c:v>2.6008891570461577E-2</c:v>
                </c:pt>
                <c:pt idx="46">
                  <c:v>2.6008891570461577E-2</c:v>
                </c:pt>
                <c:pt idx="47">
                  <c:v>2.6008891570461577E-2</c:v>
                </c:pt>
                <c:pt idx="48">
                  <c:v>2.6008891570461577E-2</c:v>
                </c:pt>
                <c:pt idx="49">
                  <c:v>2.6008891570461577E-2</c:v>
                </c:pt>
              </c:numCache>
            </c:numRef>
          </c:val>
          <c:smooth val="0"/>
          <c:extLst>
            <c:ext xmlns:c16="http://schemas.microsoft.com/office/drawing/2014/chart" uri="{C3380CC4-5D6E-409C-BE32-E72D297353CC}">
              <c16:uniqueId val="{0000000D-0CC5-4122-A473-328E4126858B}"/>
            </c:ext>
          </c:extLst>
        </c:ser>
        <c:ser>
          <c:idx val="6"/>
          <c:order val="6"/>
          <c:tx>
            <c:v>h=30</c:v>
          </c:tx>
          <c:spPr>
            <a:ln w="15875" cap="rnd">
              <a:solidFill>
                <a:srgbClr val="C00000"/>
              </a:solidFill>
              <a:round/>
            </a:ln>
            <a:effectLst/>
          </c:spPr>
          <c:marker>
            <c:symbol val="none"/>
          </c:marker>
          <c:val>
            <c:numRef>
              <c:f>'Sensitivity example plot k=50'!$V$2:$V$51</c:f>
              <c:numCache>
                <c:formatCode>General</c:formatCode>
                <c:ptCount val="50"/>
                <c:pt idx="0">
                  <c:v>2.8050386887845266E-2</c:v>
                </c:pt>
                <c:pt idx="1">
                  <c:v>2.8050386887845266E-2</c:v>
                </c:pt>
                <c:pt idx="2">
                  <c:v>2.8050386887845266E-2</c:v>
                </c:pt>
                <c:pt idx="3">
                  <c:v>2.8050386887845266E-2</c:v>
                </c:pt>
                <c:pt idx="4">
                  <c:v>2.8050386887845266E-2</c:v>
                </c:pt>
                <c:pt idx="5">
                  <c:v>2.8050386887845266E-2</c:v>
                </c:pt>
                <c:pt idx="6">
                  <c:v>2.8050386887845266E-2</c:v>
                </c:pt>
                <c:pt idx="7">
                  <c:v>2.8050386887845266E-2</c:v>
                </c:pt>
                <c:pt idx="8">
                  <c:v>2.8050386887845266E-2</c:v>
                </c:pt>
                <c:pt idx="9">
                  <c:v>2.8050386887845266E-2</c:v>
                </c:pt>
                <c:pt idx="10">
                  <c:v>2.8050386887845266E-2</c:v>
                </c:pt>
                <c:pt idx="11">
                  <c:v>2.8050386887845266E-2</c:v>
                </c:pt>
                <c:pt idx="12">
                  <c:v>2.8050386887845266E-2</c:v>
                </c:pt>
                <c:pt idx="13">
                  <c:v>2.8050386887845266E-2</c:v>
                </c:pt>
                <c:pt idx="14">
                  <c:v>2.8050386887845266E-2</c:v>
                </c:pt>
                <c:pt idx="15">
                  <c:v>2.8050386887845266E-2</c:v>
                </c:pt>
                <c:pt idx="16">
                  <c:v>2.8050386887845266E-2</c:v>
                </c:pt>
                <c:pt idx="17">
                  <c:v>2.8050386887845266E-2</c:v>
                </c:pt>
                <c:pt idx="18">
                  <c:v>2.8050386887845266E-2</c:v>
                </c:pt>
                <c:pt idx="19">
                  <c:v>2.8050386887845266E-2</c:v>
                </c:pt>
                <c:pt idx="20">
                  <c:v>2.8050386887845266E-2</c:v>
                </c:pt>
                <c:pt idx="21">
                  <c:v>2.8050386887845266E-2</c:v>
                </c:pt>
                <c:pt idx="22">
                  <c:v>2.8050386887845266E-2</c:v>
                </c:pt>
                <c:pt idx="23">
                  <c:v>2.8050386887845266E-2</c:v>
                </c:pt>
                <c:pt idx="24">
                  <c:v>2.8050386887845266E-2</c:v>
                </c:pt>
                <c:pt idx="25">
                  <c:v>2.8050386887845266E-2</c:v>
                </c:pt>
                <c:pt idx="26">
                  <c:v>2.8050386887845266E-2</c:v>
                </c:pt>
                <c:pt idx="27">
                  <c:v>2.8050386887845266E-2</c:v>
                </c:pt>
                <c:pt idx="28">
                  <c:v>2.8050386887845266E-2</c:v>
                </c:pt>
                <c:pt idx="29">
                  <c:v>2.8050386887845266E-2</c:v>
                </c:pt>
                <c:pt idx="30">
                  <c:v>2.8050386887845266E-2</c:v>
                </c:pt>
                <c:pt idx="31">
                  <c:v>2.8050386887845266E-2</c:v>
                </c:pt>
                <c:pt idx="32">
                  <c:v>2.8050386887845266E-2</c:v>
                </c:pt>
                <c:pt idx="33">
                  <c:v>2.8050386887845266E-2</c:v>
                </c:pt>
                <c:pt idx="34">
                  <c:v>2.8050386887845266E-2</c:v>
                </c:pt>
                <c:pt idx="35">
                  <c:v>2.8050386887845266E-2</c:v>
                </c:pt>
                <c:pt idx="36">
                  <c:v>2.8050386887845266E-2</c:v>
                </c:pt>
                <c:pt idx="37">
                  <c:v>2.8050386887845266E-2</c:v>
                </c:pt>
                <c:pt idx="38">
                  <c:v>2.8050386887845266E-2</c:v>
                </c:pt>
                <c:pt idx="39">
                  <c:v>2.8050386887845266E-2</c:v>
                </c:pt>
                <c:pt idx="40">
                  <c:v>2.8050386887845266E-2</c:v>
                </c:pt>
                <c:pt idx="41">
                  <c:v>2.8050386887845266E-2</c:v>
                </c:pt>
                <c:pt idx="42">
                  <c:v>2.8050386887845266E-2</c:v>
                </c:pt>
                <c:pt idx="43">
                  <c:v>2.8050386887845266E-2</c:v>
                </c:pt>
                <c:pt idx="44">
                  <c:v>2.8050386887845266E-2</c:v>
                </c:pt>
                <c:pt idx="45">
                  <c:v>2.8050386887845266E-2</c:v>
                </c:pt>
                <c:pt idx="46">
                  <c:v>2.8050386887845266E-2</c:v>
                </c:pt>
                <c:pt idx="47">
                  <c:v>2.8050386887845266E-2</c:v>
                </c:pt>
                <c:pt idx="48">
                  <c:v>2.8050386887845266E-2</c:v>
                </c:pt>
                <c:pt idx="49">
                  <c:v>2.8050386887845266E-2</c:v>
                </c:pt>
              </c:numCache>
            </c:numRef>
          </c:val>
          <c:smooth val="0"/>
          <c:extLst>
            <c:ext xmlns:c16="http://schemas.microsoft.com/office/drawing/2014/chart" uri="{C3380CC4-5D6E-409C-BE32-E72D297353CC}">
              <c16:uniqueId val="{0000000E-0CC5-4122-A473-328E4126858B}"/>
            </c:ext>
          </c:extLst>
        </c:ser>
        <c:dLbls>
          <c:showLegendKey val="0"/>
          <c:showVal val="0"/>
          <c:showCatName val="0"/>
          <c:showSerName val="0"/>
          <c:showPercent val="0"/>
          <c:showBubbleSize val="0"/>
        </c:dLbls>
        <c:marker val="1"/>
        <c:smooth val="0"/>
        <c:axId val="367541040"/>
        <c:axId val="367532304"/>
      </c:lineChart>
      <c:catAx>
        <c:axId val="36754104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800" b="0" i="0" baseline="0">
                    <a:effectLst/>
                  </a:rPr>
                  <a:t>Input parameter</a:t>
                </a:r>
                <a:endParaRPr lang="en-NL">
                  <a:effectLst/>
                </a:endParaRP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7532304"/>
        <c:crosses val="autoZero"/>
        <c:auto val="1"/>
        <c:lblAlgn val="ctr"/>
        <c:lblOffset val="100"/>
        <c:noMultiLvlLbl val="0"/>
      </c:catAx>
      <c:valAx>
        <c:axId val="3675323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800" b="0" i="0" baseline="0">
                    <a:effectLst/>
                  </a:rPr>
                  <a:t>S</a:t>
                </a:r>
                <a:r>
                  <a:rPr lang="el-GR" sz="1800" b="0" i="0" baseline="0">
                    <a:effectLst/>
                  </a:rPr>
                  <a:t>χ</a:t>
                </a:r>
                <a:endParaRPr lang="en-NL">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75410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1"/>
          <c:order val="1"/>
          <c:tx>
            <c:v>h=5</c:v>
          </c:tx>
          <c:spPr>
            <a:ln w="19050" cap="rnd">
              <a:solidFill>
                <a:schemeClr val="accent2">
                  <a:lumMod val="60000"/>
                  <a:lumOff val="40000"/>
                </a:schemeClr>
              </a:solidFill>
              <a:round/>
            </a:ln>
            <a:effectLst/>
          </c:spPr>
          <c:marker>
            <c:symbol val="none"/>
          </c:marker>
          <c:cat>
            <c:numRef>
              <c:f>'Sensitivity example plot k=50'!$B$2:$B$51</c:f>
              <c:numCache>
                <c:formatCode>General</c:formatCode>
                <c:ptCount val="50"/>
                <c:pt idx="0">
                  <c:v>50</c:v>
                </c:pt>
                <c:pt idx="1">
                  <c:v>49</c:v>
                </c:pt>
                <c:pt idx="2">
                  <c:v>48</c:v>
                </c:pt>
                <c:pt idx="3">
                  <c:v>40</c:v>
                </c:pt>
                <c:pt idx="4">
                  <c:v>39</c:v>
                </c:pt>
                <c:pt idx="5">
                  <c:v>30</c:v>
                </c:pt>
                <c:pt idx="6">
                  <c:v>47</c:v>
                </c:pt>
                <c:pt idx="7">
                  <c:v>46</c:v>
                </c:pt>
                <c:pt idx="8">
                  <c:v>38</c:v>
                </c:pt>
                <c:pt idx="9">
                  <c:v>29</c:v>
                </c:pt>
                <c:pt idx="10">
                  <c:v>37</c:v>
                </c:pt>
                <c:pt idx="11">
                  <c:v>28</c:v>
                </c:pt>
                <c:pt idx="12">
                  <c:v>44</c:v>
                </c:pt>
                <c:pt idx="13">
                  <c:v>36</c:v>
                </c:pt>
                <c:pt idx="14">
                  <c:v>45</c:v>
                </c:pt>
                <c:pt idx="15">
                  <c:v>27</c:v>
                </c:pt>
                <c:pt idx="16">
                  <c:v>43</c:v>
                </c:pt>
                <c:pt idx="17">
                  <c:v>35</c:v>
                </c:pt>
                <c:pt idx="18">
                  <c:v>26</c:v>
                </c:pt>
                <c:pt idx="19">
                  <c:v>34</c:v>
                </c:pt>
                <c:pt idx="20">
                  <c:v>42</c:v>
                </c:pt>
                <c:pt idx="21">
                  <c:v>33</c:v>
                </c:pt>
                <c:pt idx="22">
                  <c:v>25</c:v>
                </c:pt>
                <c:pt idx="23">
                  <c:v>24</c:v>
                </c:pt>
                <c:pt idx="24">
                  <c:v>20</c:v>
                </c:pt>
                <c:pt idx="25">
                  <c:v>19</c:v>
                </c:pt>
                <c:pt idx="26">
                  <c:v>23</c:v>
                </c:pt>
                <c:pt idx="27">
                  <c:v>32</c:v>
                </c:pt>
                <c:pt idx="28">
                  <c:v>18</c:v>
                </c:pt>
                <c:pt idx="29">
                  <c:v>22</c:v>
                </c:pt>
                <c:pt idx="30">
                  <c:v>17</c:v>
                </c:pt>
                <c:pt idx="31">
                  <c:v>16</c:v>
                </c:pt>
                <c:pt idx="32">
                  <c:v>14</c:v>
                </c:pt>
                <c:pt idx="33">
                  <c:v>15</c:v>
                </c:pt>
                <c:pt idx="34">
                  <c:v>31</c:v>
                </c:pt>
                <c:pt idx="35">
                  <c:v>13</c:v>
                </c:pt>
                <c:pt idx="36">
                  <c:v>9</c:v>
                </c:pt>
                <c:pt idx="37">
                  <c:v>21</c:v>
                </c:pt>
                <c:pt idx="38">
                  <c:v>12</c:v>
                </c:pt>
                <c:pt idx="39">
                  <c:v>11</c:v>
                </c:pt>
                <c:pt idx="40">
                  <c:v>41</c:v>
                </c:pt>
                <c:pt idx="41">
                  <c:v>10</c:v>
                </c:pt>
                <c:pt idx="42">
                  <c:v>8</c:v>
                </c:pt>
                <c:pt idx="43">
                  <c:v>7</c:v>
                </c:pt>
                <c:pt idx="44">
                  <c:v>6</c:v>
                </c:pt>
                <c:pt idx="45">
                  <c:v>5</c:v>
                </c:pt>
                <c:pt idx="46">
                  <c:v>4</c:v>
                </c:pt>
                <c:pt idx="47">
                  <c:v>2</c:v>
                </c:pt>
                <c:pt idx="48">
                  <c:v>3</c:v>
                </c:pt>
                <c:pt idx="49">
                  <c:v>1</c:v>
                </c:pt>
              </c:numCache>
            </c:numRef>
          </c:cat>
          <c:val>
            <c:numRef>
              <c:f>'Sensitivity example plot k=50'!$Q$2:$Q$51</c:f>
              <c:numCache>
                <c:formatCode>General</c:formatCode>
                <c:ptCount val="50"/>
                <c:pt idx="0">
                  <c:v>6.738954184124046E-3</c:v>
                </c:pt>
                <c:pt idx="1">
                  <c:v>6.738954184124046E-3</c:v>
                </c:pt>
                <c:pt idx="2">
                  <c:v>6.738954184124046E-3</c:v>
                </c:pt>
                <c:pt idx="3">
                  <c:v>6.738954184124046E-3</c:v>
                </c:pt>
                <c:pt idx="4">
                  <c:v>6.738954184124046E-3</c:v>
                </c:pt>
                <c:pt idx="5">
                  <c:v>6.738954184124046E-3</c:v>
                </c:pt>
                <c:pt idx="6">
                  <c:v>6.738954184124046E-3</c:v>
                </c:pt>
                <c:pt idx="7">
                  <c:v>6.738954184124046E-3</c:v>
                </c:pt>
                <c:pt idx="8">
                  <c:v>6.738954184124046E-3</c:v>
                </c:pt>
                <c:pt idx="9">
                  <c:v>6.738954184124046E-3</c:v>
                </c:pt>
                <c:pt idx="10">
                  <c:v>6.738954184124046E-3</c:v>
                </c:pt>
                <c:pt idx="11">
                  <c:v>6.738954184124046E-3</c:v>
                </c:pt>
                <c:pt idx="12">
                  <c:v>6.738954184124046E-3</c:v>
                </c:pt>
                <c:pt idx="13">
                  <c:v>6.738954184124046E-3</c:v>
                </c:pt>
                <c:pt idx="14">
                  <c:v>6.738954184124046E-3</c:v>
                </c:pt>
                <c:pt idx="15">
                  <c:v>6.738954184124046E-3</c:v>
                </c:pt>
                <c:pt idx="16">
                  <c:v>6.738954184124046E-3</c:v>
                </c:pt>
                <c:pt idx="17">
                  <c:v>6.738954184124046E-3</c:v>
                </c:pt>
                <c:pt idx="18">
                  <c:v>6.738954184124046E-3</c:v>
                </c:pt>
                <c:pt idx="19">
                  <c:v>6.738954184124046E-3</c:v>
                </c:pt>
                <c:pt idx="20">
                  <c:v>6.738954184124046E-3</c:v>
                </c:pt>
                <c:pt idx="21">
                  <c:v>6.738954184124046E-3</c:v>
                </c:pt>
                <c:pt idx="22">
                  <c:v>6.738954184124046E-3</c:v>
                </c:pt>
                <c:pt idx="23">
                  <c:v>6.738954184124046E-3</c:v>
                </c:pt>
                <c:pt idx="24">
                  <c:v>6.738954184124046E-3</c:v>
                </c:pt>
                <c:pt idx="25">
                  <c:v>6.738954184124046E-3</c:v>
                </c:pt>
                <c:pt idx="26">
                  <c:v>6.738954184124046E-3</c:v>
                </c:pt>
                <c:pt idx="27">
                  <c:v>6.738954184124046E-3</c:v>
                </c:pt>
                <c:pt idx="28">
                  <c:v>6.738954184124046E-3</c:v>
                </c:pt>
                <c:pt idx="29">
                  <c:v>6.738954184124046E-3</c:v>
                </c:pt>
                <c:pt idx="30">
                  <c:v>6.738954184124046E-3</c:v>
                </c:pt>
                <c:pt idx="31">
                  <c:v>6.738954184124046E-3</c:v>
                </c:pt>
                <c:pt idx="32">
                  <c:v>6.738954184124046E-3</c:v>
                </c:pt>
                <c:pt idx="33">
                  <c:v>6.738954184124046E-3</c:v>
                </c:pt>
                <c:pt idx="34">
                  <c:v>6.738954184124046E-3</c:v>
                </c:pt>
                <c:pt idx="35">
                  <c:v>6.738954184124046E-3</c:v>
                </c:pt>
                <c:pt idx="36">
                  <c:v>6.738954184124046E-3</c:v>
                </c:pt>
                <c:pt idx="37">
                  <c:v>6.738954184124046E-3</c:v>
                </c:pt>
                <c:pt idx="38">
                  <c:v>6.738954184124046E-3</c:v>
                </c:pt>
                <c:pt idx="39">
                  <c:v>6.738954184124046E-3</c:v>
                </c:pt>
                <c:pt idx="40">
                  <c:v>6.738954184124046E-3</c:v>
                </c:pt>
                <c:pt idx="41">
                  <c:v>6.738954184124046E-3</c:v>
                </c:pt>
                <c:pt idx="42">
                  <c:v>6.738954184124046E-3</c:v>
                </c:pt>
                <c:pt idx="43">
                  <c:v>6.738954184124046E-3</c:v>
                </c:pt>
                <c:pt idx="44">
                  <c:v>6.738954184124046E-3</c:v>
                </c:pt>
                <c:pt idx="45">
                  <c:v>6.738954184124046E-3</c:v>
                </c:pt>
                <c:pt idx="46">
                  <c:v>6.738954184124046E-3</c:v>
                </c:pt>
                <c:pt idx="47">
                  <c:v>6.738954184124046E-3</c:v>
                </c:pt>
                <c:pt idx="48">
                  <c:v>6.738954184124046E-3</c:v>
                </c:pt>
                <c:pt idx="49">
                  <c:v>6.738954184124046E-3</c:v>
                </c:pt>
              </c:numCache>
            </c:numRef>
          </c:val>
          <c:smooth val="0"/>
          <c:extLst>
            <c:ext xmlns:c16="http://schemas.microsoft.com/office/drawing/2014/chart" uri="{C3380CC4-5D6E-409C-BE32-E72D297353CC}">
              <c16:uniqueId val="{00000001-2B14-4E27-B03A-F10B1CF4D080}"/>
            </c:ext>
          </c:extLst>
        </c:ser>
        <c:ser>
          <c:idx val="2"/>
          <c:order val="2"/>
          <c:tx>
            <c:v>h=10</c:v>
          </c:tx>
          <c:spPr>
            <a:ln w="19050" cap="rnd">
              <a:solidFill>
                <a:schemeClr val="accent5">
                  <a:lumMod val="60000"/>
                  <a:lumOff val="40000"/>
                </a:schemeClr>
              </a:solidFill>
              <a:round/>
            </a:ln>
            <a:effectLst/>
          </c:spPr>
          <c:marker>
            <c:symbol val="none"/>
          </c:marker>
          <c:cat>
            <c:numRef>
              <c:f>'Sensitivity example plot k=50'!$B$2:$B$51</c:f>
              <c:numCache>
                <c:formatCode>General</c:formatCode>
                <c:ptCount val="50"/>
                <c:pt idx="0">
                  <c:v>50</c:v>
                </c:pt>
                <c:pt idx="1">
                  <c:v>49</c:v>
                </c:pt>
                <c:pt idx="2">
                  <c:v>48</c:v>
                </c:pt>
                <c:pt idx="3">
                  <c:v>40</c:v>
                </c:pt>
                <c:pt idx="4">
                  <c:v>39</c:v>
                </c:pt>
                <c:pt idx="5">
                  <c:v>30</c:v>
                </c:pt>
                <c:pt idx="6">
                  <c:v>47</c:v>
                </c:pt>
                <c:pt idx="7">
                  <c:v>46</c:v>
                </c:pt>
                <c:pt idx="8">
                  <c:v>38</c:v>
                </c:pt>
                <c:pt idx="9">
                  <c:v>29</c:v>
                </c:pt>
                <c:pt idx="10">
                  <c:v>37</c:v>
                </c:pt>
                <c:pt idx="11">
                  <c:v>28</c:v>
                </c:pt>
                <c:pt idx="12">
                  <c:v>44</c:v>
                </c:pt>
                <c:pt idx="13">
                  <c:v>36</c:v>
                </c:pt>
                <c:pt idx="14">
                  <c:v>45</c:v>
                </c:pt>
                <c:pt idx="15">
                  <c:v>27</c:v>
                </c:pt>
                <c:pt idx="16">
                  <c:v>43</c:v>
                </c:pt>
                <c:pt idx="17">
                  <c:v>35</c:v>
                </c:pt>
                <c:pt idx="18">
                  <c:v>26</c:v>
                </c:pt>
                <c:pt idx="19">
                  <c:v>34</c:v>
                </c:pt>
                <c:pt idx="20">
                  <c:v>42</c:v>
                </c:pt>
                <c:pt idx="21">
                  <c:v>33</c:v>
                </c:pt>
                <c:pt idx="22">
                  <c:v>25</c:v>
                </c:pt>
                <c:pt idx="23">
                  <c:v>24</c:v>
                </c:pt>
                <c:pt idx="24">
                  <c:v>20</c:v>
                </c:pt>
                <c:pt idx="25">
                  <c:v>19</c:v>
                </c:pt>
                <c:pt idx="26">
                  <c:v>23</c:v>
                </c:pt>
                <c:pt idx="27">
                  <c:v>32</c:v>
                </c:pt>
                <c:pt idx="28">
                  <c:v>18</c:v>
                </c:pt>
                <c:pt idx="29">
                  <c:v>22</c:v>
                </c:pt>
                <c:pt idx="30">
                  <c:v>17</c:v>
                </c:pt>
                <c:pt idx="31">
                  <c:v>16</c:v>
                </c:pt>
                <c:pt idx="32">
                  <c:v>14</c:v>
                </c:pt>
                <c:pt idx="33">
                  <c:v>15</c:v>
                </c:pt>
                <c:pt idx="34">
                  <c:v>31</c:v>
                </c:pt>
                <c:pt idx="35">
                  <c:v>13</c:v>
                </c:pt>
                <c:pt idx="36">
                  <c:v>9</c:v>
                </c:pt>
                <c:pt idx="37">
                  <c:v>21</c:v>
                </c:pt>
                <c:pt idx="38">
                  <c:v>12</c:v>
                </c:pt>
                <c:pt idx="39">
                  <c:v>11</c:v>
                </c:pt>
                <c:pt idx="40">
                  <c:v>41</c:v>
                </c:pt>
                <c:pt idx="41">
                  <c:v>10</c:v>
                </c:pt>
                <c:pt idx="42">
                  <c:v>8</c:v>
                </c:pt>
                <c:pt idx="43">
                  <c:v>7</c:v>
                </c:pt>
                <c:pt idx="44">
                  <c:v>6</c:v>
                </c:pt>
                <c:pt idx="45">
                  <c:v>5</c:v>
                </c:pt>
                <c:pt idx="46">
                  <c:v>4</c:v>
                </c:pt>
                <c:pt idx="47">
                  <c:v>2</c:v>
                </c:pt>
                <c:pt idx="48">
                  <c:v>3</c:v>
                </c:pt>
                <c:pt idx="49">
                  <c:v>1</c:v>
                </c:pt>
              </c:numCache>
            </c:numRef>
          </c:cat>
          <c:val>
            <c:numRef>
              <c:f>'Sensitivity example plot k=50'!$R$2:$R$51</c:f>
              <c:numCache>
                <c:formatCode>General</c:formatCode>
                <c:ptCount val="50"/>
                <c:pt idx="0">
                  <c:v>1.155510085282779E-2</c:v>
                </c:pt>
                <c:pt idx="1">
                  <c:v>1.155510085282779E-2</c:v>
                </c:pt>
                <c:pt idx="2">
                  <c:v>1.155510085282779E-2</c:v>
                </c:pt>
                <c:pt idx="3">
                  <c:v>1.155510085282779E-2</c:v>
                </c:pt>
                <c:pt idx="4">
                  <c:v>1.155510085282779E-2</c:v>
                </c:pt>
                <c:pt idx="5">
                  <c:v>1.155510085282779E-2</c:v>
                </c:pt>
                <c:pt idx="6">
                  <c:v>1.155510085282779E-2</c:v>
                </c:pt>
                <c:pt idx="7">
                  <c:v>1.155510085282779E-2</c:v>
                </c:pt>
                <c:pt idx="8">
                  <c:v>1.155510085282779E-2</c:v>
                </c:pt>
                <c:pt idx="9">
                  <c:v>1.155510085282779E-2</c:v>
                </c:pt>
                <c:pt idx="10">
                  <c:v>1.155510085282779E-2</c:v>
                </c:pt>
                <c:pt idx="11">
                  <c:v>1.155510085282779E-2</c:v>
                </c:pt>
                <c:pt idx="12">
                  <c:v>1.155510085282779E-2</c:v>
                </c:pt>
                <c:pt idx="13">
                  <c:v>1.155510085282779E-2</c:v>
                </c:pt>
                <c:pt idx="14">
                  <c:v>1.155510085282779E-2</c:v>
                </c:pt>
                <c:pt idx="15">
                  <c:v>1.155510085282779E-2</c:v>
                </c:pt>
                <c:pt idx="16">
                  <c:v>1.155510085282779E-2</c:v>
                </c:pt>
                <c:pt idx="17">
                  <c:v>1.155510085282779E-2</c:v>
                </c:pt>
                <c:pt idx="18">
                  <c:v>1.155510085282779E-2</c:v>
                </c:pt>
                <c:pt idx="19">
                  <c:v>1.155510085282779E-2</c:v>
                </c:pt>
                <c:pt idx="20">
                  <c:v>1.155510085282779E-2</c:v>
                </c:pt>
                <c:pt idx="21">
                  <c:v>1.155510085282779E-2</c:v>
                </c:pt>
                <c:pt idx="22">
                  <c:v>1.155510085282779E-2</c:v>
                </c:pt>
                <c:pt idx="23">
                  <c:v>1.155510085282779E-2</c:v>
                </c:pt>
                <c:pt idx="24">
                  <c:v>1.155510085282779E-2</c:v>
                </c:pt>
                <c:pt idx="25">
                  <c:v>1.155510085282779E-2</c:v>
                </c:pt>
                <c:pt idx="26">
                  <c:v>1.155510085282779E-2</c:v>
                </c:pt>
                <c:pt idx="27">
                  <c:v>1.155510085282779E-2</c:v>
                </c:pt>
                <c:pt idx="28">
                  <c:v>1.155510085282779E-2</c:v>
                </c:pt>
                <c:pt idx="29">
                  <c:v>1.155510085282779E-2</c:v>
                </c:pt>
                <c:pt idx="30">
                  <c:v>1.155510085282779E-2</c:v>
                </c:pt>
                <c:pt idx="31">
                  <c:v>1.155510085282779E-2</c:v>
                </c:pt>
                <c:pt idx="32">
                  <c:v>1.155510085282779E-2</c:v>
                </c:pt>
                <c:pt idx="33">
                  <c:v>1.155510085282779E-2</c:v>
                </c:pt>
                <c:pt idx="34">
                  <c:v>1.155510085282779E-2</c:v>
                </c:pt>
                <c:pt idx="35">
                  <c:v>1.155510085282779E-2</c:v>
                </c:pt>
                <c:pt idx="36">
                  <c:v>1.155510085282779E-2</c:v>
                </c:pt>
                <c:pt idx="37">
                  <c:v>1.155510085282779E-2</c:v>
                </c:pt>
                <c:pt idx="38">
                  <c:v>1.155510085282779E-2</c:v>
                </c:pt>
                <c:pt idx="39">
                  <c:v>1.155510085282779E-2</c:v>
                </c:pt>
                <c:pt idx="40">
                  <c:v>1.155510085282779E-2</c:v>
                </c:pt>
                <c:pt idx="41">
                  <c:v>1.155510085282779E-2</c:v>
                </c:pt>
                <c:pt idx="42">
                  <c:v>1.155510085282779E-2</c:v>
                </c:pt>
                <c:pt idx="43">
                  <c:v>1.155510085282779E-2</c:v>
                </c:pt>
                <c:pt idx="44">
                  <c:v>1.155510085282779E-2</c:v>
                </c:pt>
                <c:pt idx="45">
                  <c:v>1.155510085282779E-2</c:v>
                </c:pt>
                <c:pt idx="46">
                  <c:v>1.155510085282779E-2</c:v>
                </c:pt>
                <c:pt idx="47">
                  <c:v>1.155510085282779E-2</c:v>
                </c:pt>
                <c:pt idx="48">
                  <c:v>1.155510085282779E-2</c:v>
                </c:pt>
                <c:pt idx="49">
                  <c:v>1.155510085282779E-2</c:v>
                </c:pt>
              </c:numCache>
            </c:numRef>
          </c:val>
          <c:smooth val="0"/>
          <c:extLst>
            <c:ext xmlns:c16="http://schemas.microsoft.com/office/drawing/2014/chart" uri="{C3380CC4-5D6E-409C-BE32-E72D297353CC}">
              <c16:uniqueId val="{00000002-2B14-4E27-B03A-F10B1CF4D080}"/>
            </c:ext>
          </c:extLst>
        </c:ser>
        <c:ser>
          <c:idx val="3"/>
          <c:order val="3"/>
          <c:tx>
            <c:v>h = 15</c:v>
          </c:tx>
          <c:spPr>
            <a:ln w="19050" cap="rnd">
              <a:solidFill>
                <a:schemeClr val="accent2"/>
              </a:solidFill>
              <a:round/>
            </a:ln>
            <a:effectLst/>
          </c:spPr>
          <c:marker>
            <c:symbol val="none"/>
          </c:marker>
          <c:cat>
            <c:numRef>
              <c:f>'Sensitivity example plot k=50'!$B$2:$B$51</c:f>
              <c:numCache>
                <c:formatCode>General</c:formatCode>
                <c:ptCount val="50"/>
                <c:pt idx="0">
                  <c:v>50</c:v>
                </c:pt>
                <c:pt idx="1">
                  <c:v>49</c:v>
                </c:pt>
                <c:pt idx="2">
                  <c:v>48</c:v>
                </c:pt>
                <c:pt idx="3">
                  <c:v>40</c:v>
                </c:pt>
                <c:pt idx="4">
                  <c:v>39</c:v>
                </c:pt>
                <c:pt idx="5">
                  <c:v>30</c:v>
                </c:pt>
                <c:pt idx="6">
                  <c:v>47</c:v>
                </c:pt>
                <c:pt idx="7">
                  <c:v>46</c:v>
                </c:pt>
                <c:pt idx="8">
                  <c:v>38</c:v>
                </c:pt>
                <c:pt idx="9">
                  <c:v>29</c:v>
                </c:pt>
                <c:pt idx="10">
                  <c:v>37</c:v>
                </c:pt>
                <c:pt idx="11">
                  <c:v>28</c:v>
                </c:pt>
                <c:pt idx="12">
                  <c:v>44</c:v>
                </c:pt>
                <c:pt idx="13">
                  <c:v>36</c:v>
                </c:pt>
                <c:pt idx="14">
                  <c:v>45</c:v>
                </c:pt>
                <c:pt idx="15">
                  <c:v>27</c:v>
                </c:pt>
                <c:pt idx="16">
                  <c:v>43</c:v>
                </c:pt>
                <c:pt idx="17">
                  <c:v>35</c:v>
                </c:pt>
                <c:pt idx="18">
                  <c:v>26</c:v>
                </c:pt>
                <c:pt idx="19">
                  <c:v>34</c:v>
                </c:pt>
                <c:pt idx="20">
                  <c:v>42</c:v>
                </c:pt>
                <c:pt idx="21">
                  <c:v>33</c:v>
                </c:pt>
                <c:pt idx="22">
                  <c:v>25</c:v>
                </c:pt>
                <c:pt idx="23">
                  <c:v>24</c:v>
                </c:pt>
                <c:pt idx="24">
                  <c:v>20</c:v>
                </c:pt>
                <c:pt idx="25">
                  <c:v>19</c:v>
                </c:pt>
                <c:pt idx="26">
                  <c:v>23</c:v>
                </c:pt>
                <c:pt idx="27">
                  <c:v>32</c:v>
                </c:pt>
                <c:pt idx="28">
                  <c:v>18</c:v>
                </c:pt>
                <c:pt idx="29">
                  <c:v>22</c:v>
                </c:pt>
                <c:pt idx="30">
                  <c:v>17</c:v>
                </c:pt>
                <c:pt idx="31">
                  <c:v>16</c:v>
                </c:pt>
                <c:pt idx="32">
                  <c:v>14</c:v>
                </c:pt>
                <c:pt idx="33">
                  <c:v>15</c:v>
                </c:pt>
                <c:pt idx="34">
                  <c:v>31</c:v>
                </c:pt>
                <c:pt idx="35">
                  <c:v>13</c:v>
                </c:pt>
                <c:pt idx="36">
                  <c:v>9</c:v>
                </c:pt>
                <c:pt idx="37">
                  <c:v>21</c:v>
                </c:pt>
                <c:pt idx="38">
                  <c:v>12</c:v>
                </c:pt>
                <c:pt idx="39">
                  <c:v>11</c:v>
                </c:pt>
                <c:pt idx="40">
                  <c:v>41</c:v>
                </c:pt>
                <c:pt idx="41">
                  <c:v>10</c:v>
                </c:pt>
                <c:pt idx="42">
                  <c:v>8</c:v>
                </c:pt>
                <c:pt idx="43">
                  <c:v>7</c:v>
                </c:pt>
                <c:pt idx="44">
                  <c:v>6</c:v>
                </c:pt>
                <c:pt idx="45">
                  <c:v>5</c:v>
                </c:pt>
                <c:pt idx="46">
                  <c:v>4</c:v>
                </c:pt>
                <c:pt idx="47">
                  <c:v>2</c:v>
                </c:pt>
                <c:pt idx="48">
                  <c:v>3</c:v>
                </c:pt>
                <c:pt idx="49">
                  <c:v>1</c:v>
                </c:pt>
              </c:numCache>
            </c:numRef>
          </c:cat>
          <c:val>
            <c:numRef>
              <c:f>'Sensitivity example plot k=50'!$S$2:$S$51</c:f>
              <c:numCache>
                <c:formatCode>General</c:formatCode>
                <c:ptCount val="50"/>
                <c:pt idx="0">
                  <c:v>1.6674000614591664E-2</c:v>
                </c:pt>
                <c:pt idx="1">
                  <c:v>1.6674000614591664E-2</c:v>
                </c:pt>
                <c:pt idx="2">
                  <c:v>1.6674000614591664E-2</c:v>
                </c:pt>
                <c:pt idx="3">
                  <c:v>1.6674000614591664E-2</c:v>
                </c:pt>
                <c:pt idx="4">
                  <c:v>1.6674000614591664E-2</c:v>
                </c:pt>
                <c:pt idx="5">
                  <c:v>1.6674000614591664E-2</c:v>
                </c:pt>
                <c:pt idx="6">
                  <c:v>1.6674000614591664E-2</c:v>
                </c:pt>
                <c:pt idx="7">
                  <c:v>1.6674000614591664E-2</c:v>
                </c:pt>
                <c:pt idx="8">
                  <c:v>1.6674000614591664E-2</c:v>
                </c:pt>
                <c:pt idx="9">
                  <c:v>1.6674000614591664E-2</c:v>
                </c:pt>
                <c:pt idx="10">
                  <c:v>1.6674000614591664E-2</c:v>
                </c:pt>
                <c:pt idx="11">
                  <c:v>1.6674000614591664E-2</c:v>
                </c:pt>
                <c:pt idx="12">
                  <c:v>1.6674000614591664E-2</c:v>
                </c:pt>
                <c:pt idx="13">
                  <c:v>1.6674000614591664E-2</c:v>
                </c:pt>
                <c:pt idx="14">
                  <c:v>1.6674000614591664E-2</c:v>
                </c:pt>
                <c:pt idx="15">
                  <c:v>1.6674000614591664E-2</c:v>
                </c:pt>
                <c:pt idx="16">
                  <c:v>1.6674000614591664E-2</c:v>
                </c:pt>
                <c:pt idx="17">
                  <c:v>1.6674000614591664E-2</c:v>
                </c:pt>
                <c:pt idx="18">
                  <c:v>1.6674000614591664E-2</c:v>
                </c:pt>
                <c:pt idx="19">
                  <c:v>1.6674000614591664E-2</c:v>
                </c:pt>
                <c:pt idx="20">
                  <c:v>1.6674000614591664E-2</c:v>
                </c:pt>
                <c:pt idx="21">
                  <c:v>1.6674000614591664E-2</c:v>
                </c:pt>
                <c:pt idx="22">
                  <c:v>1.6674000614591664E-2</c:v>
                </c:pt>
                <c:pt idx="23">
                  <c:v>1.6674000614591664E-2</c:v>
                </c:pt>
                <c:pt idx="24">
                  <c:v>1.6674000614591664E-2</c:v>
                </c:pt>
                <c:pt idx="25">
                  <c:v>1.6674000614591664E-2</c:v>
                </c:pt>
                <c:pt idx="26">
                  <c:v>1.6674000614591664E-2</c:v>
                </c:pt>
                <c:pt idx="27">
                  <c:v>1.6674000614591664E-2</c:v>
                </c:pt>
                <c:pt idx="28">
                  <c:v>1.6674000614591664E-2</c:v>
                </c:pt>
                <c:pt idx="29">
                  <c:v>1.6674000614591664E-2</c:v>
                </c:pt>
                <c:pt idx="30">
                  <c:v>1.6674000614591664E-2</c:v>
                </c:pt>
                <c:pt idx="31">
                  <c:v>1.6674000614591664E-2</c:v>
                </c:pt>
                <c:pt idx="32">
                  <c:v>1.6674000614591664E-2</c:v>
                </c:pt>
                <c:pt idx="33">
                  <c:v>1.6674000614591664E-2</c:v>
                </c:pt>
                <c:pt idx="34">
                  <c:v>1.6674000614591664E-2</c:v>
                </c:pt>
                <c:pt idx="35">
                  <c:v>1.6674000614591664E-2</c:v>
                </c:pt>
                <c:pt idx="36">
                  <c:v>1.6674000614591664E-2</c:v>
                </c:pt>
                <c:pt idx="37">
                  <c:v>1.6674000614591664E-2</c:v>
                </c:pt>
                <c:pt idx="38">
                  <c:v>1.6674000614591664E-2</c:v>
                </c:pt>
                <c:pt idx="39">
                  <c:v>1.6674000614591664E-2</c:v>
                </c:pt>
                <c:pt idx="40">
                  <c:v>1.6674000614591664E-2</c:v>
                </c:pt>
                <c:pt idx="41">
                  <c:v>1.6674000614591664E-2</c:v>
                </c:pt>
                <c:pt idx="42">
                  <c:v>1.6674000614591664E-2</c:v>
                </c:pt>
                <c:pt idx="43">
                  <c:v>1.6674000614591664E-2</c:v>
                </c:pt>
                <c:pt idx="44">
                  <c:v>1.6674000614591664E-2</c:v>
                </c:pt>
                <c:pt idx="45">
                  <c:v>1.6674000614591664E-2</c:v>
                </c:pt>
                <c:pt idx="46">
                  <c:v>1.6674000614591664E-2</c:v>
                </c:pt>
                <c:pt idx="47">
                  <c:v>1.6674000614591664E-2</c:v>
                </c:pt>
                <c:pt idx="48">
                  <c:v>1.6674000614591664E-2</c:v>
                </c:pt>
                <c:pt idx="49">
                  <c:v>1.6674000614591664E-2</c:v>
                </c:pt>
              </c:numCache>
            </c:numRef>
          </c:val>
          <c:smooth val="0"/>
          <c:extLst>
            <c:ext xmlns:c16="http://schemas.microsoft.com/office/drawing/2014/chart" uri="{C3380CC4-5D6E-409C-BE32-E72D297353CC}">
              <c16:uniqueId val="{00000003-2B14-4E27-B03A-F10B1CF4D080}"/>
            </c:ext>
          </c:extLst>
        </c:ser>
        <c:ser>
          <c:idx val="4"/>
          <c:order val="4"/>
          <c:tx>
            <c:v>h = 20</c:v>
          </c:tx>
          <c:spPr>
            <a:ln w="19050" cap="rnd">
              <a:solidFill>
                <a:schemeClr val="accent5"/>
              </a:solidFill>
              <a:round/>
            </a:ln>
            <a:effectLst/>
          </c:spPr>
          <c:marker>
            <c:symbol val="none"/>
          </c:marker>
          <c:cat>
            <c:numRef>
              <c:f>'Sensitivity example plot k=50'!$B$2:$B$51</c:f>
              <c:numCache>
                <c:formatCode>General</c:formatCode>
                <c:ptCount val="50"/>
                <c:pt idx="0">
                  <c:v>50</c:v>
                </c:pt>
                <c:pt idx="1">
                  <c:v>49</c:v>
                </c:pt>
                <c:pt idx="2">
                  <c:v>48</c:v>
                </c:pt>
                <c:pt idx="3">
                  <c:v>40</c:v>
                </c:pt>
                <c:pt idx="4">
                  <c:v>39</c:v>
                </c:pt>
                <c:pt idx="5">
                  <c:v>30</c:v>
                </c:pt>
                <c:pt idx="6">
                  <c:v>47</c:v>
                </c:pt>
                <c:pt idx="7">
                  <c:v>46</c:v>
                </c:pt>
                <c:pt idx="8">
                  <c:v>38</c:v>
                </c:pt>
                <c:pt idx="9">
                  <c:v>29</c:v>
                </c:pt>
                <c:pt idx="10">
                  <c:v>37</c:v>
                </c:pt>
                <c:pt idx="11">
                  <c:v>28</c:v>
                </c:pt>
                <c:pt idx="12">
                  <c:v>44</c:v>
                </c:pt>
                <c:pt idx="13">
                  <c:v>36</c:v>
                </c:pt>
                <c:pt idx="14">
                  <c:v>45</c:v>
                </c:pt>
                <c:pt idx="15">
                  <c:v>27</c:v>
                </c:pt>
                <c:pt idx="16">
                  <c:v>43</c:v>
                </c:pt>
                <c:pt idx="17">
                  <c:v>35</c:v>
                </c:pt>
                <c:pt idx="18">
                  <c:v>26</c:v>
                </c:pt>
                <c:pt idx="19">
                  <c:v>34</c:v>
                </c:pt>
                <c:pt idx="20">
                  <c:v>42</c:v>
                </c:pt>
                <c:pt idx="21">
                  <c:v>33</c:v>
                </c:pt>
                <c:pt idx="22">
                  <c:v>25</c:v>
                </c:pt>
                <c:pt idx="23">
                  <c:v>24</c:v>
                </c:pt>
                <c:pt idx="24">
                  <c:v>20</c:v>
                </c:pt>
                <c:pt idx="25">
                  <c:v>19</c:v>
                </c:pt>
                <c:pt idx="26">
                  <c:v>23</c:v>
                </c:pt>
                <c:pt idx="27">
                  <c:v>32</c:v>
                </c:pt>
                <c:pt idx="28">
                  <c:v>18</c:v>
                </c:pt>
                <c:pt idx="29">
                  <c:v>22</c:v>
                </c:pt>
                <c:pt idx="30">
                  <c:v>17</c:v>
                </c:pt>
                <c:pt idx="31">
                  <c:v>16</c:v>
                </c:pt>
                <c:pt idx="32">
                  <c:v>14</c:v>
                </c:pt>
                <c:pt idx="33">
                  <c:v>15</c:v>
                </c:pt>
                <c:pt idx="34">
                  <c:v>31</c:v>
                </c:pt>
                <c:pt idx="35">
                  <c:v>13</c:v>
                </c:pt>
                <c:pt idx="36">
                  <c:v>9</c:v>
                </c:pt>
                <c:pt idx="37">
                  <c:v>21</c:v>
                </c:pt>
                <c:pt idx="38">
                  <c:v>12</c:v>
                </c:pt>
                <c:pt idx="39">
                  <c:v>11</c:v>
                </c:pt>
                <c:pt idx="40">
                  <c:v>41</c:v>
                </c:pt>
                <c:pt idx="41">
                  <c:v>10</c:v>
                </c:pt>
                <c:pt idx="42">
                  <c:v>8</c:v>
                </c:pt>
                <c:pt idx="43">
                  <c:v>7</c:v>
                </c:pt>
                <c:pt idx="44">
                  <c:v>6</c:v>
                </c:pt>
                <c:pt idx="45">
                  <c:v>5</c:v>
                </c:pt>
                <c:pt idx="46">
                  <c:v>4</c:v>
                </c:pt>
                <c:pt idx="47">
                  <c:v>2</c:v>
                </c:pt>
                <c:pt idx="48">
                  <c:v>3</c:v>
                </c:pt>
                <c:pt idx="49">
                  <c:v>1</c:v>
                </c:pt>
              </c:numCache>
            </c:numRef>
          </c:cat>
          <c:val>
            <c:numRef>
              <c:f>'Sensitivity example plot k=50'!$T$2:$T$51</c:f>
              <c:numCache>
                <c:formatCode>General</c:formatCode>
                <c:ptCount val="50"/>
                <c:pt idx="0">
                  <c:v>2.1872395630441917E-2</c:v>
                </c:pt>
                <c:pt idx="1">
                  <c:v>2.1872395630441917E-2</c:v>
                </c:pt>
                <c:pt idx="2">
                  <c:v>2.1872395630441917E-2</c:v>
                </c:pt>
                <c:pt idx="3">
                  <c:v>2.1872395630441917E-2</c:v>
                </c:pt>
                <c:pt idx="4">
                  <c:v>2.1872395630441917E-2</c:v>
                </c:pt>
                <c:pt idx="5">
                  <c:v>2.1872395630441917E-2</c:v>
                </c:pt>
                <c:pt idx="6">
                  <c:v>2.1872395630441917E-2</c:v>
                </c:pt>
                <c:pt idx="7">
                  <c:v>2.1872395630441917E-2</c:v>
                </c:pt>
                <c:pt idx="8">
                  <c:v>2.1872395630441917E-2</c:v>
                </c:pt>
                <c:pt idx="9">
                  <c:v>2.1872395630441917E-2</c:v>
                </c:pt>
                <c:pt idx="10">
                  <c:v>2.1872395630441917E-2</c:v>
                </c:pt>
                <c:pt idx="11">
                  <c:v>2.1872395630441917E-2</c:v>
                </c:pt>
                <c:pt idx="12">
                  <c:v>2.1872395630441917E-2</c:v>
                </c:pt>
                <c:pt idx="13">
                  <c:v>2.1872395630441917E-2</c:v>
                </c:pt>
                <c:pt idx="14">
                  <c:v>2.1872395630441917E-2</c:v>
                </c:pt>
                <c:pt idx="15">
                  <c:v>2.1872395630441917E-2</c:v>
                </c:pt>
                <c:pt idx="16">
                  <c:v>2.1872395630441917E-2</c:v>
                </c:pt>
                <c:pt idx="17">
                  <c:v>2.1872395630441917E-2</c:v>
                </c:pt>
                <c:pt idx="18">
                  <c:v>2.1872395630441917E-2</c:v>
                </c:pt>
                <c:pt idx="19">
                  <c:v>2.1872395630441917E-2</c:v>
                </c:pt>
                <c:pt idx="20">
                  <c:v>2.1872395630441917E-2</c:v>
                </c:pt>
                <c:pt idx="21">
                  <c:v>2.1872395630441917E-2</c:v>
                </c:pt>
                <c:pt idx="22">
                  <c:v>2.1872395630441917E-2</c:v>
                </c:pt>
                <c:pt idx="23">
                  <c:v>2.1872395630441917E-2</c:v>
                </c:pt>
                <c:pt idx="24">
                  <c:v>2.1872395630441917E-2</c:v>
                </c:pt>
                <c:pt idx="25">
                  <c:v>2.1872395630441917E-2</c:v>
                </c:pt>
                <c:pt idx="26">
                  <c:v>2.1872395630441917E-2</c:v>
                </c:pt>
                <c:pt idx="27">
                  <c:v>2.1872395630441917E-2</c:v>
                </c:pt>
                <c:pt idx="28">
                  <c:v>2.1872395630441917E-2</c:v>
                </c:pt>
                <c:pt idx="29">
                  <c:v>2.1872395630441917E-2</c:v>
                </c:pt>
                <c:pt idx="30">
                  <c:v>2.1872395630441917E-2</c:v>
                </c:pt>
                <c:pt idx="31">
                  <c:v>2.1872395630441917E-2</c:v>
                </c:pt>
                <c:pt idx="32">
                  <c:v>2.1872395630441917E-2</c:v>
                </c:pt>
                <c:pt idx="33">
                  <c:v>2.1872395630441917E-2</c:v>
                </c:pt>
                <c:pt idx="34">
                  <c:v>2.1872395630441917E-2</c:v>
                </c:pt>
                <c:pt idx="35">
                  <c:v>2.1872395630441917E-2</c:v>
                </c:pt>
                <c:pt idx="36">
                  <c:v>2.1872395630441917E-2</c:v>
                </c:pt>
                <c:pt idx="37">
                  <c:v>2.1872395630441917E-2</c:v>
                </c:pt>
                <c:pt idx="38">
                  <c:v>2.1872395630441917E-2</c:v>
                </c:pt>
                <c:pt idx="39">
                  <c:v>2.1872395630441917E-2</c:v>
                </c:pt>
                <c:pt idx="40">
                  <c:v>2.1872395630441917E-2</c:v>
                </c:pt>
                <c:pt idx="41">
                  <c:v>2.1872395630441917E-2</c:v>
                </c:pt>
                <c:pt idx="42">
                  <c:v>2.1872395630441917E-2</c:v>
                </c:pt>
                <c:pt idx="43">
                  <c:v>2.1872395630441917E-2</c:v>
                </c:pt>
                <c:pt idx="44">
                  <c:v>2.1872395630441917E-2</c:v>
                </c:pt>
                <c:pt idx="45">
                  <c:v>2.1872395630441917E-2</c:v>
                </c:pt>
                <c:pt idx="46">
                  <c:v>2.1872395630441917E-2</c:v>
                </c:pt>
                <c:pt idx="47">
                  <c:v>2.1872395630441917E-2</c:v>
                </c:pt>
                <c:pt idx="48">
                  <c:v>2.1872395630441917E-2</c:v>
                </c:pt>
                <c:pt idx="49">
                  <c:v>2.1872395630441917E-2</c:v>
                </c:pt>
              </c:numCache>
            </c:numRef>
          </c:val>
          <c:smooth val="0"/>
          <c:extLst>
            <c:ext xmlns:c16="http://schemas.microsoft.com/office/drawing/2014/chart" uri="{C3380CC4-5D6E-409C-BE32-E72D297353CC}">
              <c16:uniqueId val="{00000004-2B14-4E27-B03A-F10B1CF4D080}"/>
            </c:ext>
          </c:extLst>
        </c:ser>
        <c:ser>
          <c:idx val="5"/>
          <c:order val="5"/>
          <c:tx>
            <c:v>h=25</c:v>
          </c:tx>
          <c:spPr>
            <a:ln w="19050" cap="rnd">
              <a:solidFill>
                <a:schemeClr val="accent2">
                  <a:lumMod val="75000"/>
                </a:schemeClr>
              </a:solidFill>
              <a:round/>
            </a:ln>
            <a:effectLst/>
          </c:spPr>
          <c:marker>
            <c:symbol val="none"/>
          </c:marker>
          <c:cat>
            <c:numRef>
              <c:f>'Sensitivity example plot k=50'!$B$2:$B$51</c:f>
              <c:numCache>
                <c:formatCode>General</c:formatCode>
                <c:ptCount val="50"/>
                <c:pt idx="0">
                  <c:v>50</c:v>
                </c:pt>
                <c:pt idx="1">
                  <c:v>49</c:v>
                </c:pt>
                <c:pt idx="2">
                  <c:v>48</c:v>
                </c:pt>
                <c:pt idx="3">
                  <c:v>40</c:v>
                </c:pt>
                <c:pt idx="4">
                  <c:v>39</c:v>
                </c:pt>
                <c:pt idx="5">
                  <c:v>30</c:v>
                </c:pt>
                <c:pt idx="6">
                  <c:v>47</c:v>
                </c:pt>
                <c:pt idx="7">
                  <c:v>46</c:v>
                </c:pt>
                <c:pt idx="8">
                  <c:v>38</c:v>
                </c:pt>
                <c:pt idx="9">
                  <c:v>29</c:v>
                </c:pt>
                <c:pt idx="10">
                  <c:v>37</c:v>
                </c:pt>
                <c:pt idx="11">
                  <c:v>28</c:v>
                </c:pt>
                <c:pt idx="12">
                  <c:v>44</c:v>
                </c:pt>
                <c:pt idx="13">
                  <c:v>36</c:v>
                </c:pt>
                <c:pt idx="14">
                  <c:v>45</c:v>
                </c:pt>
                <c:pt idx="15">
                  <c:v>27</c:v>
                </c:pt>
                <c:pt idx="16">
                  <c:v>43</c:v>
                </c:pt>
                <c:pt idx="17">
                  <c:v>35</c:v>
                </c:pt>
                <c:pt idx="18">
                  <c:v>26</c:v>
                </c:pt>
                <c:pt idx="19">
                  <c:v>34</c:v>
                </c:pt>
                <c:pt idx="20">
                  <c:v>42</c:v>
                </c:pt>
                <c:pt idx="21">
                  <c:v>33</c:v>
                </c:pt>
                <c:pt idx="22">
                  <c:v>25</c:v>
                </c:pt>
                <c:pt idx="23">
                  <c:v>24</c:v>
                </c:pt>
                <c:pt idx="24">
                  <c:v>20</c:v>
                </c:pt>
                <c:pt idx="25">
                  <c:v>19</c:v>
                </c:pt>
                <c:pt idx="26">
                  <c:v>23</c:v>
                </c:pt>
                <c:pt idx="27">
                  <c:v>32</c:v>
                </c:pt>
                <c:pt idx="28">
                  <c:v>18</c:v>
                </c:pt>
                <c:pt idx="29">
                  <c:v>22</c:v>
                </c:pt>
                <c:pt idx="30">
                  <c:v>17</c:v>
                </c:pt>
                <c:pt idx="31">
                  <c:v>16</c:v>
                </c:pt>
                <c:pt idx="32">
                  <c:v>14</c:v>
                </c:pt>
                <c:pt idx="33">
                  <c:v>15</c:v>
                </c:pt>
                <c:pt idx="34">
                  <c:v>31</c:v>
                </c:pt>
                <c:pt idx="35">
                  <c:v>13</c:v>
                </c:pt>
                <c:pt idx="36">
                  <c:v>9</c:v>
                </c:pt>
                <c:pt idx="37">
                  <c:v>21</c:v>
                </c:pt>
                <c:pt idx="38">
                  <c:v>12</c:v>
                </c:pt>
                <c:pt idx="39">
                  <c:v>11</c:v>
                </c:pt>
                <c:pt idx="40">
                  <c:v>41</c:v>
                </c:pt>
                <c:pt idx="41">
                  <c:v>10</c:v>
                </c:pt>
                <c:pt idx="42">
                  <c:v>8</c:v>
                </c:pt>
                <c:pt idx="43">
                  <c:v>7</c:v>
                </c:pt>
                <c:pt idx="44">
                  <c:v>6</c:v>
                </c:pt>
                <c:pt idx="45">
                  <c:v>5</c:v>
                </c:pt>
                <c:pt idx="46">
                  <c:v>4</c:v>
                </c:pt>
                <c:pt idx="47">
                  <c:v>2</c:v>
                </c:pt>
                <c:pt idx="48">
                  <c:v>3</c:v>
                </c:pt>
                <c:pt idx="49">
                  <c:v>1</c:v>
                </c:pt>
              </c:numCache>
            </c:numRef>
          </c:cat>
          <c:val>
            <c:numRef>
              <c:f>'Sensitivity example plot k=50'!$U$2:$U$51</c:f>
              <c:numCache>
                <c:formatCode>General</c:formatCode>
                <c:ptCount val="50"/>
                <c:pt idx="0">
                  <c:v>2.6008891570461577E-2</c:v>
                </c:pt>
                <c:pt idx="1">
                  <c:v>2.6008891570461577E-2</c:v>
                </c:pt>
                <c:pt idx="2">
                  <c:v>2.6008891570461577E-2</c:v>
                </c:pt>
                <c:pt idx="3">
                  <c:v>2.6008891570461577E-2</c:v>
                </c:pt>
                <c:pt idx="4">
                  <c:v>2.6008891570461577E-2</c:v>
                </c:pt>
                <c:pt idx="5">
                  <c:v>2.6008891570461577E-2</c:v>
                </c:pt>
                <c:pt idx="6">
                  <c:v>2.6008891570461577E-2</c:v>
                </c:pt>
                <c:pt idx="7">
                  <c:v>2.6008891570461577E-2</c:v>
                </c:pt>
                <c:pt idx="8">
                  <c:v>2.6008891570461577E-2</c:v>
                </c:pt>
                <c:pt idx="9">
                  <c:v>2.6008891570461577E-2</c:v>
                </c:pt>
                <c:pt idx="10">
                  <c:v>2.6008891570461577E-2</c:v>
                </c:pt>
                <c:pt idx="11">
                  <c:v>2.6008891570461577E-2</c:v>
                </c:pt>
                <c:pt idx="12">
                  <c:v>2.6008891570461577E-2</c:v>
                </c:pt>
                <c:pt idx="13">
                  <c:v>2.6008891570461577E-2</c:v>
                </c:pt>
                <c:pt idx="14">
                  <c:v>2.6008891570461577E-2</c:v>
                </c:pt>
                <c:pt idx="15">
                  <c:v>2.6008891570461577E-2</c:v>
                </c:pt>
                <c:pt idx="16">
                  <c:v>2.6008891570461577E-2</c:v>
                </c:pt>
                <c:pt idx="17">
                  <c:v>2.6008891570461577E-2</c:v>
                </c:pt>
                <c:pt idx="18">
                  <c:v>2.6008891570461577E-2</c:v>
                </c:pt>
                <c:pt idx="19">
                  <c:v>2.6008891570461577E-2</c:v>
                </c:pt>
                <c:pt idx="20">
                  <c:v>2.6008891570461577E-2</c:v>
                </c:pt>
                <c:pt idx="21">
                  <c:v>2.6008891570461577E-2</c:v>
                </c:pt>
                <c:pt idx="22">
                  <c:v>2.6008891570461577E-2</c:v>
                </c:pt>
                <c:pt idx="23">
                  <c:v>2.6008891570461577E-2</c:v>
                </c:pt>
                <c:pt idx="24">
                  <c:v>2.6008891570461577E-2</c:v>
                </c:pt>
                <c:pt idx="25">
                  <c:v>2.6008891570461577E-2</c:v>
                </c:pt>
                <c:pt idx="26">
                  <c:v>2.6008891570461577E-2</c:v>
                </c:pt>
                <c:pt idx="27">
                  <c:v>2.6008891570461577E-2</c:v>
                </c:pt>
                <c:pt idx="28">
                  <c:v>2.6008891570461577E-2</c:v>
                </c:pt>
                <c:pt idx="29">
                  <c:v>2.6008891570461577E-2</c:v>
                </c:pt>
                <c:pt idx="30">
                  <c:v>2.6008891570461577E-2</c:v>
                </c:pt>
                <c:pt idx="31">
                  <c:v>2.6008891570461577E-2</c:v>
                </c:pt>
                <c:pt idx="32">
                  <c:v>2.6008891570461577E-2</c:v>
                </c:pt>
                <c:pt idx="33">
                  <c:v>2.6008891570461577E-2</c:v>
                </c:pt>
                <c:pt idx="34">
                  <c:v>2.6008891570461577E-2</c:v>
                </c:pt>
                <c:pt idx="35">
                  <c:v>2.6008891570461577E-2</c:v>
                </c:pt>
                <c:pt idx="36">
                  <c:v>2.6008891570461577E-2</c:v>
                </c:pt>
                <c:pt idx="37">
                  <c:v>2.6008891570461577E-2</c:v>
                </c:pt>
                <c:pt idx="38">
                  <c:v>2.6008891570461577E-2</c:v>
                </c:pt>
                <c:pt idx="39">
                  <c:v>2.6008891570461577E-2</c:v>
                </c:pt>
                <c:pt idx="40">
                  <c:v>2.6008891570461577E-2</c:v>
                </c:pt>
                <c:pt idx="41">
                  <c:v>2.6008891570461577E-2</c:v>
                </c:pt>
                <c:pt idx="42">
                  <c:v>2.6008891570461577E-2</c:v>
                </c:pt>
                <c:pt idx="43">
                  <c:v>2.6008891570461577E-2</c:v>
                </c:pt>
                <c:pt idx="44">
                  <c:v>2.6008891570461577E-2</c:v>
                </c:pt>
                <c:pt idx="45">
                  <c:v>2.6008891570461577E-2</c:v>
                </c:pt>
                <c:pt idx="46">
                  <c:v>2.6008891570461577E-2</c:v>
                </c:pt>
                <c:pt idx="47">
                  <c:v>2.6008891570461577E-2</c:v>
                </c:pt>
                <c:pt idx="48">
                  <c:v>2.6008891570461577E-2</c:v>
                </c:pt>
                <c:pt idx="49">
                  <c:v>2.6008891570461577E-2</c:v>
                </c:pt>
              </c:numCache>
            </c:numRef>
          </c:val>
          <c:smooth val="0"/>
          <c:extLst>
            <c:ext xmlns:c16="http://schemas.microsoft.com/office/drawing/2014/chart" uri="{C3380CC4-5D6E-409C-BE32-E72D297353CC}">
              <c16:uniqueId val="{00000005-2B14-4E27-B03A-F10B1CF4D080}"/>
            </c:ext>
          </c:extLst>
        </c:ser>
        <c:ser>
          <c:idx val="6"/>
          <c:order val="6"/>
          <c:tx>
            <c:v>h=30</c:v>
          </c:tx>
          <c:spPr>
            <a:ln w="19050" cap="rnd">
              <a:solidFill>
                <a:schemeClr val="accent5">
                  <a:lumMod val="75000"/>
                </a:schemeClr>
              </a:solidFill>
              <a:prstDash val="solid"/>
              <a:round/>
            </a:ln>
            <a:effectLst/>
          </c:spPr>
          <c:marker>
            <c:symbol val="none"/>
          </c:marker>
          <c:cat>
            <c:numRef>
              <c:f>'Sensitivity example plot k=50'!$B$2:$B$51</c:f>
              <c:numCache>
                <c:formatCode>General</c:formatCode>
                <c:ptCount val="50"/>
                <c:pt idx="0">
                  <c:v>50</c:v>
                </c:pt>
                <c:pt idx="1">
                  <c:v>49</c:v>
                </c:pt>
                <c:pt idx="2">
                  <c:v>48</c:v>
                </c:pt>
                <c:pt idx="3">
                  <c:v>40</c:v>
                </c:pt>
                <c:pt idx="4">
                  <c:v>39</c:v>
                </c:pt>
                <c:pt idx="5">
                  <c:v>30</c:v>
                </c:pt>
                <c:pt idx="6">
                  <c:v>47</c:v>
                </c:pt>
                <c:pt idx="7">
                  <c:v>46</c:v>
                </c:pt>
                <c:pt idx="8">
                  <c:v>38</c:v>
                </c:pt>
                <c:pt idx="9">
                  <c:v>29</c:v>
                </c:pt>
                <c:pt idx="10">
                  <c:v>37</c:v>
                </c:pt>
                <c:pt idx="11">
                  <c:v>28</c:v>
                </c:pt>
                <c:pt idx="12">
                  <c:v>44</c:v>
                </c:pt>
                <c:pt idx="13">
                  <c:v>36</c:v>
                </c:pt>
                <c:pt idx="14">
                  <c:v>45</c:v>
                </c:pt>
                <c:pt idx="15">
                  <c:v>27</c:v>
                </c:pt>
                <c:pt idx="16">
                  <c:v>43</c:v>
                </c:pt>
                <c:pt idx="17">
                  <c:v>35</c:v>
                </c:pt>
                <c:pt idx="18">
                  <c:v>26</c:v>
                </c:pt>
                <c:pt idx="19">
                  <c:v>34</c:v>
                </c:pt>
                <c:pt idx="20">
                  <c:v>42</c:v>
                </c:pt>
                <c:pt idx="21">
                  <c:v>33</c:v>
                </c:pt>
                <c:pt idx="22">
                  <c:v>25</c:v>
                </c:pt>
                <c:pt idx="23">
                  <c:v>24</c:v>
                </c:pt>
                <c:pt idx="24">
                  <c:v>20</c:v>
                </c:pt>
                <c:pt idx="25">
                  <c:v>19</c:v>
                </c:pt>
                <c:pt idx="26">
                  <c:v>23</c:v>
                </c:pt>
                <c:pt idx="27">
                  <c:v>32</c:v>
                </c:pt>
                <c:pt idx="28">
                  <c:v>18</c:v>
                </c:pt>
                <c:pt idx="29">
                  <c:v>22</c:v>
                </c:pt>
                <c:pt idx="30">
                  <c:v>17</c:v>
                </c:pt>
                <c:pt idx="31">
                  <c:v>16</c:v>
                </c:pt>
                <c:pt idx="32">
                  <c:v>14</c:v>
                </c:pt>
                <c:pt idx="33">
                  <c:v>15</c:v>
                </c:pt>
                <c:pt idx="34">
                  <c:v>31</c:v>
                </c:pt>
                <c:pt idx="35">
                  <c:v>13</c:v>
                </c:pt>
                <c:pt idx="36">
                  <c:v>9</c:v>
                </c:pt>
                <c:pt idx="37">
                  <c:v>21</c:v>
                </c:pt>
                <c:pt idx="38">
                  <c:v>12</c:v>
                </c:pt>
                <c:pt idx="39">
                  <c:v>11</c:v>
                </c:pt>
                <c:pt idx="40">
                  <c:v>41</c:v>
                </c:pt>
                <c:pt idx="41">
                  <c:v>10</c:v>
                </c:pt>
                <c:pt idx="42">
                  <c:v>8</c:v>
                </c:pt>
                <c:pt idx="43">
                  <c:v>7</c:v>
                </c:pt>
                <c:pt idx="44">
                  <c:v>6</c:v>
                </c:pt>
                <c:pt idx="45">
                  <c:v>5</c:v>
                </c:pt>
                <c:pt idx="46">
                  <c:v>4</c:v>
                </c:pt>
                <c:pt idx="47">
                  <c:v>2</c:v>
                </c:pt>
                <c:pt idx="48">
                  <c:v>3</c:v>
                </c:pt>
                <c:pt idx="49">
                  <c:v>1</c:v>
                </c:pt>
              </c:numCache>
            </c:numRef>
          </c:cat>
          <c:val>
            <c:numRef>
              <c:f>'Sensitivity example plot k=50'!$V$2:$V$51</c:f>
              <c:numCache>
                <c:formatCode>General</c:formatCode>
                <c:ptCount val="50"/>
                <c:pt idx="0">
                  <c:v>2.8050386887845266E-2</c:v>
                </c:pt>
                <c:pt idx="1">
                  <c:v>2.8050386887845266E-2</c:v>
                </c:pt>
                <c:pt idx="2">
                  <c:v>2.8050386887845266E-2</c:v>
                </c:pt>
                <c:pt idx="3">
                  <c:v>2.8050386887845266E-2</c:v>
                </c:pt>
                <c:pt idx="4">
                  <c:v>2.8050386887845266E-2</c:v>
                </c:pt>
                <c:pt idx="5">
                  <c:v>2.8050386887845266E-2</c:v>
                </c:pt>
                <c:pt idx="6">
                  <c:v>2.8050386887845266E-2</c:v>
                </c:pt>
                <c:pt idx="7">
                  <c:v>2.8050386887845266E-2</c:v>
                </c:pt>
                <c:pt idx="8">
                  <c:v>2.8050386887845266E-2</c:v>
                </c:pt>
                <c:pt idx="9">
                  <c:v>2.8050386887845266E-2</c:v>
                </c:pt>
                <c:pt idx="10">
                  <c:v>2.8050386887845266E-2</c:v>
                </c:pt>
                <c:pt idx="11">
                  <c:v>2.8050386887845266E-2</c:v>
                </c:pt>
                <c:pt idx="12">
                  <c:v>2.8050386887845266E-2</c:v>
                </c:pt>
                <c:pt idx="13">
                  <c:v>2.8050386887845266E-2</c:v>
                </c:pt>
                <c:pt idx="14">
                  <c:v>2.8050386887845266E-2</c:v>
                </c:pt>
                <c:pt idx="15">
                  <c:v>2.8050386887845266E-2</c:v>
                </c:pt>
                <c:pt idx="16">
                  <c:v>2.8050386887845266E-2</c:v>
                </c:pt>
                <c:pt idx="17">
                  <c:v>2.8050386887845266E-2</c:v>
                </c:pt>
                <c:pt idx="18">
                  <c:v>2.8050386887845266E-2</c:v>
                </c:pt>
                <c:pt idx="19">
                  <c:v>2.8050386887845266E-2</c:v>
                </c:pt>
                <c:pt idx="20">
                  <c:v>2.8050386887845266E-2</c:v>
                </c:pt>
                <c:pt idx="21">
                  <c:v>2.8050386887845266E-2</c:v>
                </c:pt>
                <c:pt idx="22">
                  <c:v>2.8050386887845266E-2</c:v>
                </c:pt>
                <c:pt idx="23">
                  <c:v>2.8050386887845266E-2</c:v>
                </c:pt>
                <c:pt idx="24">
                  <c:v>2.8050386887845266E-2</c:v>
                </c:pt>
                <c:pt idx="25">
                  <c:v>2.8050386887845266E-2</c:v>
                </c:pt>
                <c:pt idx="26">
                  <c:v>2.8050386887845266E-2</c:v>
                </c:pt>
                <c:pt idx="27">
                  <c:v>2.8050386887845266E-2</c:v>
                </c:pt>
                <c:pt idx="28">
                  <c:v>2.8050386887845266E-2</c:v>
                </c:pt>
                <c:pt idx="29">
                  <c:v>2.8050386887845266E-2</c:v>
                </c:pt>
                <c:pt idx="30">
                  <c:v>2.8050386887845266E-2</c:v>
                </c:pt>
                <c:pt idx="31">
                  <c:v>2.8050386887845266E-2</c:v>
                </c:pt>
                <c:pt idx="32">
                  <c:v>2.8050386887845266E-2</c:v>
                </c:pt>
                <c:pt idx="33">
                  <c:v>2.8050386887845266E-2</c:v>
                </c:pt>
                <c:pt idx="34">
                  <c:v>2.8050386887845266E-2</c:v>
                </c:pt>
                <c:pt idx="35">
                  <c:v>2.8050386887845266E-2</c:v>
                </c:pt>
                <c:pt idx="36">
                  <c:v>2.8050386887845266E-2</c:v>
                </c:pt>
                <c:pt idx="37">
                  <c:v>2.8050386887845266E-2</c:v>
                </c:pt>
                <c:pt idx="38">
                  <c:v>2.8050386887845266E-2</c:v>
                </c:pt>
                <c:pt idx="39">
                  <c:v>2.8050386887845266E-2</c:v>
                </c:pt>
                <c:pt idx="40">
                  <c:v>2.8050386887845266E-2</c:v>
                </c:pt>
                <c:pt idx="41">
                  <c:v>2.8050386887845266E-2</c:v>
                </c:pt>
                <c:pt idx="42">
                  <c:v>2.8050386887845266E-2</c:v>
                </c:pt>
                <c:pt idx="43">
                  <c:v>2.8050386887845266E-2</c:v>
                </c:pt>
                <c:pt idx="44">
                  <c:v>2.8050386887845266E-2</c:v>
                </c:pt>
                <c:pt idx="45">
                  <c:v>2.8050386887845266E-2</c:v>
                </c:pt>
                <c:pt idx="46">
                  <c:v>2.8050386887845266E-2</c:v>
                </c:pt>
                <c:pt idx="47">
                  <c:v>2.8050386887845266E-2</c:v>
                </c:pt>
                <c:pt idx="48">
                  <c:v>2.8050386887845266E-2</c:v>
                </c:pt>
                <c:pt idx="49">
                  <c:v>2.8050386887845266E-2</c:v>
                </c:pt>
              </c:numCache>
            </c:numRef>
          </c:val>
          <c:smooth val="0"/>
          <c:extLst>
            <c:ext xmlns:c16="http://schemas.microsoft.com/office/drawing/2014/chart" uri="{C3380CC4-5D6E-409C-BE32-E72D297353CC}">
              <c16:uniqueId val="{00000006-2B14-4E27-B03A-F10B1CF4D080}"/>
            </c:ext>
          </c:extLst>
        </c:ser>
        <c:dLbls>
          <c:showLegendKey val="0"/>
          <c:showVal val="0"/>
          <c:showCatName val="0"/>
          <c:showSerName val="0"/>
          <c:showPercent val="0"/>
          <c:showBubbleSize val="0"/>
        </c:dLbls>
        <c:marker val="1"/>
        <c:smooth val="0"/>
        <c:axId val="367541040"/>
        <c:axId val="367532304"/>
      </c:lineChart>
      <c:scatterChart>
        <c:scatterStyle val="lineMarker"/>
        <c:varyColors val="0"/>
        <c:ser>
          <c:idx val="0"/>
          <c:order val="0"/>
          <c:tx>
            <c:v>S_xi</c:v>
          </c:tx>
          <c:spPr>
            <a:ln w="25400" cap="rnd">
              <a:noFill/>
              <a:round/>
            </a:ln>
            <a:effectLst/>
          </c:spPr>
          <c:marker>
            <c:symbol val="circle"/>
            <c:size val="5"/>
            <c:spPr>
              <a:solidFill>
                <a:schemeClr val="tx1"/>
              </a:solidFill>
              <a:ln w="9525">
                <a:solidFill>
                  <a:schemeClr val="tx1"/>
                </a:solidFill>
              </a:ln>
              <a:effectLst/>
            </c:spPr>
          </c:marker>
          <c:xVal>
            <c:numRef>
              <c:f>'Sensitivity example plot k=50'!$A$2:$A$51</c:f>
              <c:numCache>
                <c:formatCode>General</c:formatCode>
                <c:ptCount val="5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numCache>
            </c:numRef>
          </c:xVal>
          <c:yVal>
            <c:numRef>
              <c:f>'Sensitivity example plot k=50'!$D$2:$D$51</c:f>
              <c:numCache>
                <c:formatCode>General</c:formatCode>
                <c:ptCount val="50"/>
                <c:pt idx="0">
                  <c:v>1.11E-4</c:v>
                </c:pt>
                <c:pt idx="1">
                  <c:v>1.21E-4</c:v>
                </c:pt>
                <c:pt idx="2">
                  <c:v>1.8799999999999999E-4</c:v>
                </c:pt>
                <c:pt idx="3">
                  <c:v>2.02E-4</c:v>
                </c:pt>
                <c:pt idx="4">
                  <c:v>3.5799999999999997E-4</c:v>
                </c:pt>
                <c:pt idx="5">
                  <c:v>3.7399999999999998E-4</c:v>
                </c:pt>
                <c:pt idx="6">
                  <c:v>4.0999999999999999E-4</c:v>
                </c:pt>
                <c:pt idx="7">
                  <c:v>4.46E-4</c:v>
                </c:pt>
                <c:pt idx="8">
                  <c:v>5.2300000000000003E-4</c:v>
                </c:pt>
                <c:pt idx="9">
                  <c:v>6.7900000000000002E-4</c:v>
                </c:pt>
                <c:pt idx="10">
                  <c:v>7.2800000000000002E-4</c:v>
                </c:pt>
                <c:pt idx="11">
                  <c:v>7.6400000000000003E-4</c:v>
                </c:pt>
                <c:pt idx="12">
                  <c:v>1.0269999999999999E-3</c:v>
                </c:pt>
                <c:pt idx="13">
                  <c:v>1.119E-3</c:v>
                </c:pt>
                <c:pt idx="14">
                  <c:v>1.15E-3</c:v>
                </c:pt>
                <c:pt idx="15">
                  <c:v>1.642E-3</c:v>
                </c:pt>
                <c:pt idx="16">
                  <c:v>1.8E-3</c:v>
                </c:pt>
                <c:pt idx="17">
                  <c:v>1.9880000000000002E-3</c:v>
                </c:pt>
                <c:pt idx="18">
                  <c:v>2.026E-3</c:v>
                </c:pt>
                <c:pt idx="19">
                  <c:v>2.7959999999999999E-3</c:v>
                </c:pt>
                <c:pt idx="20">
                  <c:v>2.96E-3</c:v>
                </c:pt>
                <c:pt idx="21">
                  <c:v>4.0569999999999998E-3</c:v>
                </c:pt>
                <c:pt idx="22">
                  <c:v>4.2449999999999996E-3</c:v>
                </c:pt>
                <c:pt idx="23">
                  <c:v>4.7679999999999997E-3</c:v>
                </c:pt>
                <c:pt idx="24">
                  <c:v>5.0410000000000003E-3</c:v>
                </c:pt>
                <c:pt idx="25">
                  <c:v>5.2550000000000001E-3</c:v>
                </c:pt>
                <c:pt idx="26">
                  <c:v>5.8440000000000002E-3</c:v>
                </c:pt>
                <c:pt idx="27">
                  <c:v>6.4530000000000004E-3</c:v>
                </c:pt>
                <c:pt idx="28">
                  <c:v>6.705E-3</c:v>
                </c:pt>
                <c:pt idx="29">
                  <c:v>7.9389999999999999E-3</c:v>
                </c:pt>
                <c:pt idx="30">
                  <c:v>9.3369999999999998E-3</c:v>
                </c:pt>
                <c:pt idx="31">
                  <c:v>1.0147E-2</c:v>
                </c:pt>
                <c:pt idx="32">
                  <c:v>1.2732E-2</c:v>
                </c:pt>
                <c:pt idx="33">
                  <c:v>1.3623E-2</c:v>
                </c:pt>
                <c:pt idx="34">
                  <c:v>1.6348999999999999E-2</c:v>
                </c:pt>
                <c:pt idx="35">
                  <c:v>1.7255E-2</c:v>
                </c:pt>
                <c:pt idx="36">
                  <c:v>1.8090999999999999E-2</c:v>
                </c:pt>
                <c:pt idx="37">
                  <c:v>1.8598E-2</c:v>
                </c:pt>
                <c:pt idx="38">
                  <c:v>1.8678E-2</c:v>
                </c:pt>
                <c:pt idx="39">
                  <c:v>1.9592999999999999E-2</c:v>
                </c:pt>
                <c:pt idx="40">
                  <c:v>2.0508999999999999E-2</c:v>
                </c:pt>
                <c:pt idx="41">
                  <c:v>2.4847000000000001E-2</c:v>
                </c:pt>
                <c:pt idx="42">
                  <c:v>4.2453999999999999E-2</c:v>
                </c:pt>
                <c:pt idx="43">
                  <c:v>5.0633999999999998E-2</c:v>
                </c:pt>
                <c:pt idx="44">
                  <c:v>5.1168999999999999E-2</c:v>
                </c:pt>
                <c:pt idx="45">
                  <c:v>7.8340000000000007E-2</c:v>
                </c:pt>
                <c:pt idx="46">
                  <c:v>0.107377</c:v>
                </c:pt>
                <c:pt idx="47">
                  <c:v>0.125857</c:v>
                </c:pt>
                <c:pt idx="48">
                  <c:v>0.12887199999999999</c:v>
                </c:pt>
                <c:pt idx="49">
                  <c:v>0.143817</c:v>
                </c:pt>
              </c:numCache>
            </c:numRef>
          </c:yVal>
          <c:smooth val="0"/>
          <c:extLst>
            <c:ext xmlns:c16="http://schemas.microsoft.com/office/drawing/2014/chart" uri="{C3380CC4-5D6E-409C-BE32-E72D297353CC}">
              <c16:uniqueId val="{00000000-2B14-4E27-B03A-F10B1CF4D080}"/>
            </c:ext>
          </c:extLst>
        </c:ser>
        <c:ser>
          <c:idx val="7"/>
          <c:order val="7"/>
          <c:tx>
            <c:v>Unimportant h = 5</c:v>
          </c:tx>
          <c:spPr>
            <a:ln w="25400" cap="rnd">
              <a:noFill/>
              <a:round/>
            </a:ln>
            <a:effectLst/>
          </c:spPr>
          <c:marker>
            <c:symbol val="none"/>
          </c:marker>
          <c:errBars>
            <c:errDir val="y"/>
            <c:errBarType val="both"/>
            <c:errValType val="fixedVal"/>
            <c:noEndCap val="1"/>
            <c:val val="0.5"/>
            <c:spPr>
              <a:noFill/>
              <a:ln w="19050" cap="flat" cmpd="sng" algn="ctr">
                <a:solidFill>
                  <a:schemeClr val="accent2">
                    <a:lumMod val="60000"/>
                    <a:lumOff val="40000"/>
                  </a:schemeClr>
                </a:solidFill>
                <a:prstDash val="solid"/>
                <a:round/>
              </a:ln>
              <a:effectLst/>
            </c:spPr>
          </c:errBars>
          <c:errBars>
            <c:errDir val="x"/>
            <c:errBarType val="both"/>
            <c:errValType val="fixedVal"/>
            <c:noEndCap val="0"/>
            <c:val val="1"/>
            <c:spPr>
              <a:noFill/>
              <a:ln w="9525" cap="flat" cmpd="sng" algn="ctr">
                <a:noFill/>
                <a:round/>
              </a:ln>
              <a:effectLst/>
            </c:spPr>
          </c:errBars>
          <c:xVal>
            <c:numRef>
              <c:f>'Sensitivity example plot k=50'!$H$10</c:f>
              <c:numCache>
                <c:formatCode>General</c:formatCode>
                <c:ptCount val="1"/>
                <c:pt idx="0">
                  <c:v>26.5</c:v>
                </c:pt>
              </c:numCache>
            </c:numRef>
          </c:xVal>
          <c:yVal>
            <c:numLit>
              <c:formatCode>General</c:formatCode>
              <c:ptCount val="1"/>
              <c:pt idx="0">
                <c:v>0.5</c:v>
              </c:pt>
            </c:numLit>
          </c:yVal>
          <c:smooth val="0"/>
          <c:extLst>
            <c:ext xmlns:c16="http://schemas.microsoft.com/office/drawing/2014/chart" uri="{C3380CC4-5D6E-409C-BE32-E72D297353CC}">
              <c16:uniqueId val="{00000008-2B14-4E27-B03A-F10B1CF4D080}"/>
            </c:ext>
          </c:extLst>
        </c:ser>
        <c:ser>
          <c:idx val="8"/>
          <c:order val="8"/>
          <c:tx>
            <c:v>Unimportant h = 10</c:v>
          </c:tx>
          <c:spPr>
            <a:ln w="25400" cap="rnd">
              <a:noFill/>
              <a:round/>
            </a:ln>
            <a:effectLst/>
          </c:spPr>
          <c:marker>
            <c:symbol val="none"/>
          </c:marker>
          <c:errBars>
            <c:errDir val="y"/>
            <c:errBarType val="both"/>
            <c:errValType val="fixedVal"/>
            <c:noEndCap val="1"/>
            <c:val val="0.5"/>
            <c:spPr>
              <a:noFill/>
              <a:ln w="19050" cap="flat" cmpd="sng" algn="ctr">
                <a:solidFill>
                  <a:schemeClr val="accent5">
                    <a:lumMod val="60000"/>
                    <a:lumOff val="40000"/>
                  </a:schemeClr>
                </a:solidFill>
                <a:prstDash val="solid"/>
                <a:round/>
              </a:ln>
              <a:effectLst/>
            </c:spPr>
          </c:errBars>
          <c:errBars>
            <c:errDir val="x"/>
            <c:errBarType val="both"/>
            <c:errValType val="fixedVal"/>
            <c:noEndCap val="0"/>
            <c:val val="1"/>
            <c:spPr>
              <a:noFill/>
              <a:ln w="9525" cap="flat" cmpd="sng" algn="ctr">
                <a:noFill/>
                <a:round/>
              </a:ln>
              <a:effectLst/>
            </c:spPr>
          </c:errBars>
          <c:xVal>
            <c:numRef>
              <c:f>'Sensitivity example plot k=50'!$H$11</c:f>
              <c:numCache>
                <c:formatCode>General</c:formatCode>
                <c:ptCount val="1"/>
                <c:pt idx="0">
                  <c:v>32.5</c:v>
                </c:pt>
              </c:numCache>
            </c:numRef>
          </c:xVal>
          <c:yVal>
            <c:numLit>
              <c:formatCode>General</c:formatCode>
              <c:ptCount val="1"/>
              <c:pt idx="0">
                <c:v>0.5</c:v>
              </c:pt>
            </c:numLit>
          </c:yVal>
          <c:smooth val="0"/>
          <c:extLst>
            <c:ext xmlns:c16="http://schemas.microsoft.com/office/drawing/2014/chart" uri="{C3380CC4-5D6E-409C-BE32-E72D297353CC}">
              <c16:uniqueId val="{00000009-2B14-4E27-B03A-F10B1CF4D080}"/>
            </c:ext>
          </c:extLst>
        </c:ser>
        <c:ser>
          <c:idx val="9"/>
          <c:order val="9"/>
          <c:tx>
            <c:v>Unimportant h = 15</c:v>
          </c:tx>
          <c:spPr>
            <a:ln w="25400" cap="rnd">
              <a:noFill/>
              <a:round/>
            </a:ln>
            <a:effectLst/>
          </c:spPr>
          <c:marker>
            <c:symbol val="none"/>
          </c:marker>
          <c:errBars>
            <c:errDir val="x"/>
            <c:errBarType val="both"/>
            <c:errValType val="stdErr"/>
            <c:noEndCap val="0"/>
            <c:spPr>
              <a:noFill/>
              <a:ln w="9525" cap="flat" cmpd="sng" algn="ctr">
                <a:solidFill>
                  <a:schemeClr val="tx1">
                    <a:lumMod val="65000"/>
                    <a:lumOff val="35000"/>
                  </a:schemeClr>
                </a:solidFill>
                <a:round/>
              </a:ln>
              <a:effectLst/>
            </c:spPr>
          </c:errBars>
          <c:errBars>
            <c:errDir val="y"/>
            <c:errBarType val="both"/>
            <c:errValType val="fixedVal"/>
            <c:noEndCap val="1"/>
            <c:val val="0.5"/>
            <c:spPr>
              <a:noFill/>
              <a:ln w="19050" cap="flat" cmpd="sng" algn="ctr">
                <a:solidFill>
                  <a:schemeClr val="accent2"/>
                </a:solidFill>
                <a:prstDash val="solid"/>
                <a:round/>
              </a:ln>
              <a:effectLst/>
            </c:spPr>
          </c:errBars>
          <c:xVal>
            <c:numRef>
              <c:f>'Sensitivity example plot k=50'!$H$12</c:f>
              <c:numCache>
                <c:formatCode>General</c:formatCode>
                <c:ptCount val="1"/>
                <c:pt idx="0">
                  <c:v>35.5</c:v>
                </c:pt>
              </c:numCache>
            </c:numRef>
          </c:xVal>
          <c:yVal>
            <c:numLit>
              <c:formatCode>General</c:formatCode>
              <c:ptCount val="1"/>
              <c:pt idx="0">
                <c:v>0.5</c:v>
              </c:pt>
            </c:numLit>
          </c:yVal>
          <c:smooth val="0"/>
          <c:extLst>
            <c:ext xmlns:c16="http://schemas.microsoft.com/office/drawing/2014/chart" uri="{C3380CC4-5D6E-409C-BE32-E72D297353CC}">
              <c16:uniqueId val="{0000000A-2B14-4E27-B03A-F10B1CF4D080}"/>
            </c:ext>
          </c:extLst>
        </c:ser>
        <c:ser>
          <c:idx val="10"/>
          <c:order val="10"/>
          <c:tx>
            <c:v>Unimportant h = 20</c:v>
          </c:tx>
          <c:spPr>
            <a:ln w="25400" cap="rnd">
              <a:noFill/>
              <a:round/>
            </a:ln>
            <a:effectLst/>
          </c:spPr>
          <c:marker>
            <c:symbol val="none"/>
          </c:marker>
          <c:errBars>
            <c:errDir val="y"/>
            <c:errBarType val="both"/>
            <c:errValType val="fixedVal"/>
            <c:noEndCap val="1"/>
            <c:val val="0.5"/>
            <c:spPr>
              <a:noFill/>
              <a:ln w="19050" cap="flat" cmpd="sng" algn="ctr">
                <a:solidFill>
                  <a:schemeClr val="accent5"/>
                </a:solidFill>
                <a:prstDash val="solid"/>
                <a:round/>
              </a:ln>
              <a:effectLst/>
            </c:spPr>
          </c:errBars>
          <c:errBars>
            <c:errDir val="x"/>
            <c:errBarType val="both"/>
            <c:errValType val="fixedVal"/>
            <c:noEndCap val="0"/>
            <c:val val="1"/>
            <c:spPr>
              <a:noFill/>
              <a:ln w="9525" cap="flat" cmpd="sng" algn="ctr">
                <a:noFill/>
                <a:round/>
              </a:ln>
              <a:effectLst/>
            </c:spPr>
          </c:errBars>
          <c:xVal>
            <c:numRef>
              <c:f>'Sensitivity example plot k=50'!$H$13</c:f>
              <c:numCache>
                <c:formatCode>General</c:formatCode>
                <c:ptCount val="1"/>
                <c:pt idx="0">
                  <c:v>38.5</c:v>
                </c:pt>
              </c:numCache>
            </c:numRef>
          </c:xVal>
          <c:yVal>
            <c:numLit>
              <c:formatCode>General</c:formatCode>
              <c:ptCount val="1"/>
              <c:pt idx="0">
                <c:v>0.5</c:v>
              </c:pt>
            </c:numLit>
          </c:yVal>
          <c:smooth val="0"/>
          <c:extLst>
            <c:ext xmlns:c16="http://schemas.microsoft.com/office/drawing/2014/chart" uri="{C3380CC4-5D6E-409C-BE32-E72D297353CC}">
              <c16:uniqueId val="{0000000B-2B14-4E27-B03A-F10B1CF4D080}"/>
            </c:ext>
          </c:extLst>
        </c:ser>
        <c:ser>
          <c:idx val="11"/>
          <c:order val="11"/>
          <c:tx>
            <c:v>Unimportant h = 25</c:v>
          </c:tx>
          <c:spPr>
            <a:ln w="25400" cap="rnd">
              <a:noFill/>
              <a:round/>
            </a:ln>
            <a:effectLst/>
          </c:spPr>
          <c:marker>
            <c:symbol val="none"/>
          </c:marker>
          <c:errBars>
            <c:errDir val="y"/>
            <c:errBarType val="both"/>
            <c:errValType val="fixedVal"/>
            <c:noEndCap val="1"/>
            <c:val val="0.5"/>
            <c:spPr>
              <a:noFill/>
              <a:ln w="19050" cap="flat" cmpd="sng" algn="ctr">
                <a:solidFill>
                  <a:schemeClr val="accent2">
                    <a:lumMod val="75000"/>
                  </a:schemeClr>
                </a:solidFill>
                <a:prstDash val="solid"/>
                <a:round/>
              </a:ln>
              <a:effectLst/>
            </c:spPr>
          </c:errBars>
          <c:errBars>
            <c:errDir val="x"/>
            <c:errBarType val="both"/>
            <c:errValType val="fixedVal"/>
            <c:noEndCap val="0"/>
            <c:val val="1"/>
            <c:spPr>
              <a:noFill/>
              <a:ln w="9525" cap="flat" cmpd="sng" algn="ctr">
                <a:noFill/>
                <a:round/>
              </a:ln>
              <a:effectLst/>
            </c:spPr>
          </c:errBars>
          <c:xVal>
            <c:numRef>
              <c:f>'Sensitivity example plot k=50'!$H$14</c:f>
              <c:numCache>
                <c:formatCode>General</c:formatCode>
                <c:ptCount val="1"/>
                <c:pt idx="0">
                  <c:v>41.5</c:v>
                </c:pt>
              </c:numCache>
            </c:numRef>
          </c:xVal>
          <c:yVal>
            <c:numLit>
              <c:formatCode>General</c:formatCode>
              <c:ptCount val="1"/>
              <c:pt idx="0">
                <c:v>0.5</c:v>
              </c:pt>
            </c:numLit>
          </c:yVal>
          <c:smooth val="0"/>
          <c:extLst>
            <c:ext xmlns:c16="http://schemas.microsoft.com/office/drawing/2014/chart" uri="{C3380CC4-5D6E-409C-BE32-E72D297353CC}">
              <c16:uniqueId val="{0000000C-2B14-4E27-B03A-F10B1CF4D080}"/>
            </c:ext>
          </c:extLst>
        </c:ser>
        <c:ser>
          <c:idx val="12"/>
          <c:order val="12"/>
          <c:tx>
            <c:v>Unimportant h = 30</c:v>
          </c:tx>
          <c:spPr>
            <a:ln w="25400" cap="rnd">
              <a:noFill/>
              <a:round/>
            </a:ln>
            <a:effectLst/>
          </c:spPr>
          <c:marker>
            <c:symbol val="none"/>
          </c:marker>
          <c:errBars>
            <c:errDir val="y"/>
            <c:errBarType val="both"/>
            <c:errValType val="fixedVal"/>
            <c:noEndCap val="1"/>
            <c:val val="0.5"/>
            <c:spPr>
              <a:noFill/>
              <a:ln w="19050" cap="flat" cmpd="sng" algn="ctr">
                <a:solidFill>
                  <a:schemeClr val="accent5">
                    <a:lumMod val="75000"/>
                  </a:schemeClr>
                </a:solidFill>
                <a:prstDash val="solid"/>
                <a:round/>
              </a:ln>
              <a:effectLst/>
            </c:spPr>
          </c:errBars>
          <c:errBars>
            <c:errDir val="x"/>
            <c:errBarType val="both"/>
            <c:errValType val="fixedVal"/>
            <c:noEndCap val="0"/>
            <c:val val="1"/>
            <c:spPr>
              <a:noFill/>
              <a:ln w="9525" cap="flat" cmpd="sng" algn="ctr">
                <a:noFill/>
                <a:round/>
              </a:ln>
              <a:effectLst/>
            </c:spPr>
          </c:errBars>
          <c:xVal>
            <c:numRef>
              <c:f>'Sensitivity example plot k=50'!$H$15</c:f>
              <c:numCache>
                <c:formatCode>General</c:formatCode>
                <c:ptCount val="1"/>
                <c:pt idx="0">
                  <c:v>42.5</c:v>
                </c:pt>
              </c:numCache>
            </c:numRef>
          </c:xVal>
          <c:yVal>
            <c:numLit>
              <c:formatCode>General</c:formatCode>
              <c:ptCount val="1"/>
              <c:pt idx="0">
                <c:v>0.5</c:v>
              </c:pt>
            </c:numLit>
          </c:yVal>
          <c:smooth val="0"/>
          <c:extLst>
            <c:ext xmlns:c16="http://schemas.microsoft.com/office/drawing/2014/chart" uri="{C3380CC4-5D6E-409C-BE32-E72D297353CC}">
              <c16:uniqueId val="{0000000D-2B14-4E27-B03A-F10B1CF4D080}"/>
            </c:ext>
          </c:extLst>
        </c:ser>
        <c:dLbls>
          <c:showLegendKey val="0"/>
          <c:showVal val="0"/>
          <c:showCatName val="0"/>
          <c:showSerName val="0"/>
          <c:showPercent val="0"/>
          <c:showBubbleSize val="0"/>
        </c:dLbls>
        <c:axId val="367541040"/>
        <c:axId val="367532304"/>
      </c:scatterChart>
      <c:catAx>
        <c:axId val="367541040"/>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Input</a:t>
                </a:r>
                <a:r>
                  <a:rPr lang="en-GB" sz="1400" baseline="0"/>
                  <a:t> parameter </a:t>
                </a:r>
                <a:endParaRPr lang="en-GB" sz="1400"/>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in"/>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367532304"/>
        <c:crosses val="autoZero"/>
        <c:auto val="1"/>
        <c:lblAlgn val="ctr"/>
        <c:lblOffset val="100"/>
        <c:tickLblSkip val="1"/>
        <c:noMultiLvlLbl val="0"/>
      </c:catAx>
      <c:valAx>
        <c:axId val="367532304"/>
        <c:scaling>
          <c:orientation val="minMax"/>
          <c:max val="0.15000000000000002"/>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b="0" i="0" u="none" strike="noStrike" baseline="0">
                    <a:effectLst/>
                  </a:rPr>
                  <a:t>S</a:t>
                </a:r>
                <a:r>
                  <a:rPr lang="el-GR" sz="1400" b="0" i="0" u="none" strike="noStrike" baseline="0">
                    <a:effectLst/>
                  </a:rPr>
                  <a:t>χ</a:t>
                </a:r>
                <a:endParaRPr lang="en-GB" sz="1400" baseline="0"/>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36754104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v>S_Xi</c:v>
          </c:tx>
          <c:spPr>
            <a:ln w="28575" cap="rnd">
              <a:noFill/>
              <a:round/>
            </a:ln>
            <a:effectLst/>
          </c:spPr>
          <c:marker>
            <c:symbol val="square"/>
            <c:size val="3"/>
            <c:spPr>
              <a:solidFill>
                <a:schemeClr val="tx1"/>
              </a:solidFill>
              <a:ln w="9525">
                <a:solidFill>
                  <a:schemeClr val="tx1"/>
                </a:solidFill>
              </a:ln>
              <a:effectLst/>
            </c:spPr>
          </c:marker>
          <c:cat>
            <c:strLit>
              <c:ptCount val="10"/>
              <c:pt idx="0">
                <c:v>1</c:v>
              </c:pt>
              <c:pt idx="1">
                <c:v>2</c:v>
              </c:pt>
              <c:pt idx="2">
                <c:v>3</c:v>
              </c:pt>
              <c:pt idx="3">
                <c:v>4</c:v>
              </c:pt>
              <c:pt idx="4">
                <c:v>5</c:v>
              </c:pt>
              <c:pt idx="5">
                <c:v>6</c:v>
              </c:pt>
              <c:pt idx="6">
                <c:v>7</c:v>
              </c:pt>
              <c:pt idx="7">
                <c:v>8</c:v>
              </c:pt>
              <c:pt idx="8">
                <c:v>9</c:v>
              </c:pt>
              <c:pt idx="9">
                <c:v>10</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'Sensitivity example plot k=10'!$O$2:$O$51</c15:sqref>
                  </c15:fullRef>
                </c:ext>
              </c:extLst>
              <c:f>'Sensitivity example plot k=10'!$O$2:$O$11</c:f>
              <c:numCache>
                <c:formatCode>General</c:formatCode>
                <c:ptCount val="10"/>
                <c:pt idx="0">
                  <c:v>0.58242400000000005</c:v>
                </c:pt>
                <c:pt idx="1">
                  <c:v>0.28315200000000001</c:v>
                </c:pt>
                <c:pt idx="2">
                  <c:v>8.1990999999999994E-2</c:v>
                </c:pt>
                <c:pt idx="3">
                  <c:v>3.1959000000000001E-2</c:v>
                </c:pt>
                <c:pt idx="4">
                  <c:v>1.2569E-2</c:v>
                </c:pt>
                <c:pt idx="5">
                  <c:v>5.13E-3</c:v>
                </c:pt>
                <c:pt idx="6">
                  <c:v>1.7279999999999999E-3</c:v>
                </c:pt>
                <c:pt idx="7">
                  <c:v>7.9500000000000003E-4</c:v>
                </c:pt>
                <c:pt idx="8">
                  <c:v>9.7999999999999997E-5</c:v>
                </c:pt>
                <c:pt idx="9">
                  <c:v>1.54E-4</c:v>
                </c:pt>
              </c:numCache>
            </c:numRef>
          </c:val>
          <c:smooth val="0"/>
          <c:extLst>
            <c:ext xmlns:c16="http://schemas.microsoft.com/office/drawing/2014/chart" uri="{C3380CC4-5D6E-409C-BE32-E72D297353CC}">
              <c16:uniqueId val="{00000000-DD20-47BE-A105-C9E18B0E553F}"/>
            </c:ext>
          </c:extLst>
        </c:ser>
        <c:ser>
          <c:idx val="1"/>
          <c:order val="1"/>
          <c:tx>
            <c:v>h=5</c:v>
          </c:tx>
          <c:spPr>
            <a:ln w="15875" cap="rnd">
              <a:solidFill>
                <a:srgbClr val="C00000"/>
              </a:solidFill>
              <a:round/>
            </a:ln>
            <a:effectLst/>
          </c:spPr>
          <c:marker>
            <c:symbol val="none"/>
          </c:marker>
          <c:cat>
            <c:strLit>
              <c:ptCount val="10"/>
              <c:pt idx="0">
                <c:v>1</c:v>
              </c:pt>
              <c:pt idx="1">
                <c:v>2</c:v>
              </c:pt>
              <c:pt idx="2">
                <c:v>3</c:v>
              </c:pt>
              <c:pt idx="3">
                <c:v>4</c:v>
              </c:pt>
              <c:pt idx="4">
                <c:v>5</c:v>
              </c:pt>
              <c:pt idx="5">
                <c:v>6</c:v>
              </c:pt>
              <c:pt idx="6">
                <c:v>7</c:v>
              </c:pt>
              <c:pt idx="7">
                <c:v>8</c:v>
              </c:pt>
              <c:pt idx="8">
                <c:v>9</c:v>
              </c:pt>
              <c:pt idx="9">
                <c:v>10</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'Sensitivity example plot k=10'!$Q$2:$Q$51</c15:sqref>
                  </c15:fullRef>
                </c:ext>
              </c:extLst>
              <c:f>'Sensitivity example plot k=10'!$Q$2:$Q$11</c:f>
              <c:numCache>
                <c:formatCode>General</c:formatCode>
                <c:ptCount val="10"/>
                <c:pt idx="0">
                  <c:v>1.7991461537721961E-2</c:v>
                </c:pt>
                <c:pt idx="1">
                  <c:v>1.7991461537721961E-2</c:v>
                </c:pt>
                <c:pt idx="2">
                  <c:v>1.7991461537721961E-2</c:v>
                </c:pt>
                <c:pt idx="3">
                  <c:v>1.7991461537721961E-2</c:v>
                </c:pt>
                <c:pt idx="4">
                  <c:v>1.7991461537721961E-2</c:v>
                </c:pt>
                <c:pt idx="5">
                  <c:v>1.7991461537721961E-2</c:v>
                </c:pt>
                <c:pt idx="6">
                  <c:v>1.7991461537721961E-2</c:v>
                </c:pt>
                <c:pt idx="7">
                  <c:v>1.7991461537721961E-2</c:v>
                </c:pt>
                <c:pt idx="8">
                  <c:v>1.7991461537721961E-2</c:v>
                </c:pt>
                <c:pt idx="9">
                  <c:v>1.7991461537721961E-2</c:v>
                </c:pt>
              </c:numCache>
            </c:numRef>
          </c:val>
          <c:smooth val="0"/>
          <c:extLst>
            <c:ext xmlns:c16="http://schemas.microsoft.com/office/drawing/2014/chart" uri="{C3380CC4-5D6E-409C-BE32-E72D297353CC}">
              <c16:uniqueId val="{00000001-DD20-47BE-A105-C9E18B0E553F}"/>
            </c:ext>
          </c:extLst>
        </c:ser>
        <c:ser>
          <c:idx val="2"/>
          <c:order val="2"/>
          <c:tx>
            <c:v>h=10</c:v>
          </c:tx>
          <c:spPr>
            <a:ln w="15875" cap="rnd">
              <a:solidFill>
                <a:srgbClr val="C00000"/>
              </a:solidFill>
              <a:round/>
            </a:ln>
            <a:effectLst/>
          </c:spPr>
          <c:marker>
            <c:symbol val="none"/>
          </c:marker>
          <c:cat>
            <c:strLit>
              <c:ptCount val="10"/>
              <c:pt idx="0">
                <c:v>1</c:v>
              </c:pt>
              <c:pt idx="1">
                <c:v>2</c:v>
              </c:pt>
              <c:pt idx="2">
                <c:v>3</c:v>
              </c:pt>
              <c:pt idx="3">
                <c:v>4</c:v>
              </c:pt>
              <c:pt idx="4">
                <c:v>5</c:v>
              </c:pt>
              <c:pt idx="5">
                <c:v>6</c:v>
              </c:pt>
              <c:pt idx="6">
                <c:v>7</c:v>
              </c:pt>
              <c:pt idx="7">
                <c:v>8</c:v>
              </c:pt>
              <c:pt idx="8">
                <c:v>9</c:v>
              </c:pt>
              <c:pt idx="9">
                <c:v>10</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'Sensitivity example plot k=10'!$R$2:$R$51</c15:sqref>
                  </c15:fullRef>
                </c:ext>
              </c:extLst>
              <c:f>'Sensitivity example plot k=10'!$R$2:$R$11</c:f>
              <c:numCache>
                <c:formatCode>General</c:formatCode>
                <c:ptCount val="10"/>
                <c:pt idx="0">
                  <c:v>4.2488572016066158E-2</c:v>
                </c:pt>
                <c:pt idx="1">
                  <c:v>4.2488572016066158E-2</c:v>
                </c:pt>
                <c:pt idx="2">
                  <c:v>4.2488572016066158E-2</c:v>
                </c:pt>
                <c:pt idx="3">
                  <c:v>4.2488572016066158E-2</c:v>
                </c:pt>
                <c:pt idx="4">
                  <c:v>4.2488572016066158E-2</c:v>
                </c:pt>
                <c:pt idx="5">
                  <c:v>4.2488572016066158E-2</c:v>
                </c:pt>
                <c:pt idx="6">
                  <c:v>4.2488572016066158E-2</c:v>
                </c:pt>
                <c:pt idx="7">
                  <c:v>4.2488572016066158E-2</c:v>
                </c:pt>
                <c:pt idx="8">
                  <c:v>4.2488572016066158E-2</c:v>
                </c:pt>
                <c:pt idx="9">
                  <c:v>4.2488572016066158E-2</c:v>
                </c:pt>
              </c:numCache>
            </c:numRef>
          </c:val>
          <c:smooth val="0"/>
          <c:extLst>
            <c:ext xmlns:c16="http://schemas.microsoft.com/office/drawing/2014/chart" uri="{C3380CC4-5D6E-409C-BE32-E72D297353CC}">
              <c16:uniqueId val="{00000002-DD20-47BE-A105-C9E18B0E553F}"/>
            </c:ext>
          </c:extLst>
        </c:ser>
        <c:ser>
          <c:idx val="3"/>
          <c:order val="3"/>
          <c:tx>
            <c:v>h = 15</c:v>
          </c:tx>
          <c:spPr>
            <a:ln w="15875" cap="rnd">
              <a:solidFill>
                <a:schemeClr val="accent2">
                  <a:lumMod val="60000"/>
                  <a:lumOff val="40000"/>
                </a:schemeClr>
              </a:solidFill>
              <a:round/>
            </a:ln>
            <a:effectLst/>
          </c:spPr>
          <c:marker>
            <c:symbol val="none"/>
          </c:marker>
          <c:cat>
            <c:strLit>
              <c:ptCount val="10"/>
              <c:pt idx="0">
                <c:v>1</c:v>
              </c:pt>
              <c:pt idx="1">
                <c:v>2</c:v>
              </c:pt>
              <c:pt idx="2">
                <c:v>3</c:v>
              </c:pt>
              <c:pt idx="3">
                <c:v>4</c:v>
              </c:pt>
              <c:pt idx="4">
                <c:v>5</c:v>
              </c:pt>
              <c:pt idx="5">
                <c:v>6</c:v>
              </c:pt>
              <c:pt idx="6">
                <c:v>7</c:v>
              </c:pt>
              <c:pt idx="7">
                <c:v>8</c:v>
              </c:pt>
              <c:pt idx="8">
                <c:v>9</c:v>
              </c:pt>
              <c:pt idx="9">
                <c:v>10</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'Sensitivity example plot k=10'!$S$2:$S$51</c15:sqref>
                  </c15:fullRef>
                </c:ext>
              </c:extLst>
              <c:f>'Sensitivity example plot k=10'!$S$2:$S$11</c:f>
              <c:numCache>
                <c:formatCode>General</c:formatCode>
                <c:ptCount val="10"/>
                <c:pt idx="0">
                  <c:v>0.10220800948840346</c:v>
                </c:pt>
                <c:pt idx="1">
                  <c:v>0.10220800948840346</c:v>
                </c:pt>
                <c:pt idx="2">
                  <c:v>0.10220800948840346</c:v>
                </c:pt>
                <c:pt idx="3">
                  <c:v>0.10220800948840346</c:v>
                </c:pt>
                <c:pt idx="4">
                  <c:v>0.10220800948840346</c:v>
                </c:pt>
                <c:pt idx="5">
                  <c:v>0.10220800948840346</c:v>
                </c:pt>
                <c:pt idx="6">
                  <c:v>0.10220800948840346</c:v>
                </c:pt>
                <c:pt idx="7">
                  <c:v>0.10220800948840346</c:v>
                </c:pt>
                <c:pt idx="8">
                  <c:v>0.10220800948840346</c:v>
                </c:pt>
                <c:pt idx="9">
                  <c:v>0.10220800948840346</c:v>
                </c:pt>
              </c:numCache>
            </c:numRef>
          </c:val>
          <c:smooth val="0"/>
          <c:extLst>
            <c:ext xmlns:c16="http://schemas.microsoft.com/office/drawing/2014/chart" uri="{C3380CC4-5D6E-409C-BE32-E72D297353CC}">
              <c16:uniqueId val="{00000003-DD20-47BE-A105-C9E18B0E553F}"/>
            </c:ext>
          </c:extLst>
        </c:ser>
        <c:ser>
          <c:idx val="4"/>
          <c:order val="4"/>
          <c:tx>
            <c:v>h = 20</c:v>
          </c:tx>
          <c:spPr>
            <a:ln w="15875" cap="rnd">
              <a:solidFill>
                <a:schemeClr val="accent2">
                  <a:lumMod val="40000"/>
                  <a:lumOff val="60000"/>
                </a:schemeClr>
              </a:solidFill>
              <a:round/>
            </a:ln>
            <a:effectLst/>
          </c:spPr>
          <c:marker>
            <c:symbol val="none"/>
          </c:marker>
          <c:cat>
            <c:strLit>
              <c:ptCount val="10"/>
              <c:pt idx="0">
                <c:v>1</c:v>
              </c:pt>
              <c:pt idx="1">
                <c:v>2</c:v>
              </c:pt>
              <c:pt idx="2">
                <c:v>3</c:v>
              </c:pt>
              <c:pt idx="3">
                <c:v>4</c:v>
              </c:pt>
              <c:pt idx="4">
                <c:v>5</c:v>
              </c:pt>
              <c:pt idx="5">
                <c:v>6</c:v>
              </c:pt>
              <c:pt idx="6">
                <c:v>7</c:v>
              </c:pt>
              <c:pt idx="7">
                <c:v>8</c:v>
              </c:pt>
              <c:pt idx="8">
                <c:v>9</c:v>
              </c:pt>
              <c:pt idx="9">
                <c:v>10</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'Sensitivity example plot k=10'!$T$2:$T$51</c15:sqref>
                  </c15:fullRef>
                </c:ext>
              </c:extLst>
              <c:f>'Sensitivity example plot k=10'!$T$2:$T$11</c:f>
              <c:numCache>
                <c:formatCode>General</c:formatCode>
                <c:ptCount val="10"/>
                <c:pt idx="0">
                  <c:v>0.10220800948840346</c:v>
                </c:pt>
                <c:pt idx="1">
                  <c:v>0.10220800948840346</c:v>
                </c:pt>
                <c:pt idx="2">
                  <c:v>0.10220800948840346</c:v>
                </c:pt>
                <c:pt idx="3">
                  <c:v>0.10220800948840346</c:v>
                </c:pt>
                <c:pt idx="4">
                  <c:v>0.10220800948840346</c:v>
                </c:pt>
                <c:pt idx="5">
                  <c:v>0.10220800948840346</c:v>
                </c:pt>
                <c:pt idx="6">
                  <c:v>0.10220800948840346</c:v>
                </c:pt>
                <c:pt idx="7">
                  <c:v>0.10220800948840346</c:v>
                </c:pt>
                <c:pt idx="8">
                  <c:v>0.10220800948840346</c:v>
                </c:pt>
                <c:pt idx="9">
                  <c:v>0.10220800948840346</c:v>
                </c:pt>
              </c:numCache>
            </c:numRef>
          </c:val>
          <c:smooth val="0"/>
          <c:extLst>
            <c:ext xmlns:c16="http://schemas.microsoft.com/office/drawing/2014/chart" uri="{C3380CC4-5D6E-409C-BE32-E72D297353CC}">
              <c16:uniqueId val="{00000004-DD20-47BE-A105-C9E18B0E553F}"/>
            </c:ext>
          </c:extLst>
        </c:ser>
        <c:ser>
          <c:idx val="5"/>
          <c:order val="5"/>
          <c:tx>
            <c:v>h=25</c:v>
          </c:tx>
          <c:spPr>
            <a:ln w="15875" cap="rnd">
              <a:solidFill>
                <a:schemeClr val="accent2">
                  <a:lumMod val="20000"/>
                  <a:lumOff val="80000"/>
                </a:schemeClr>
              </a:solidFill>
              <a:round/>
            </a:ln>
            <a:effectLst/>
          </c:spPr>
          <c:marker>
            <c:symbol val="none"/>
          </c:marker>
          <c:cat>
            <c:strLit>
              <c:ptCount val="10"/>
              <c:pt idx="0">
                <c:v>1</c:v>
              </c:pt>
              <c:pt idx="1">
                <c:v>2</c:v>
              </c:pt>
              <c:pt idx="2">
                <c:v>3</c:v>
              </c:pt>
              <c:pt idx="3">
                <c:v>4</c:v>
              </c:pt>
              <c:pt idx="4">
                <c:v>5</c:v>
              </c:pt>
              <c:pt idx="5">
                <c:v>6</c:v>
              </c:pt>
              <c:pt idx="6">
                <c:v>7</c:v>
              </c:pt>
              <c:pt idx="7">
                <c:v>8</c:v>
              </c:pt>
              <c:pt idx="8">
                <c:v>9</c:v>
              </c:pt>
              <c:pt idx="9">
                <c:v>10</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'Sensitivity example plot k=10'!$U$2:$U$51</c15:sqref>
                  </c15:fullRef>
                </c:ext>
              </c:extLst>
              <c:f>'Sensitivity example plot k=10'!$U$2:$U$11</c:f>
              <c:numCache>
                <c:formatCode>General</c:formatCode>
                <c:ptCount val="10"/>
                <c:pt idx="0">
                  <c:v>0.10220800948840346</c:v>
                </c:pt>
                <c:pt idx="1">
                  <c:v>0.10220800948840346</c:v>
                </c:pt>
                <c:pt idx="2">
                  <c:v>0.10220800948840346</c:v>
                </c:pt>
                <c:pt idx="3">
                  <c:v>0.10220800948840346</c:v>
                </c:pt>
                <c:pt idx="4">
                  <c:v>0.10220800948840346</c:v>
                </c:pt>
                <c:pt idx="5">
                  <c:v>0.10220800948840346</c:v>
                </c:pt>
                <c:pt idx="6">
                  <c:v>0.10220800948840346</c:v>
                </c:pt>
                <c:pt idx="7">
                  <c:v>0.10220800948840346</c:v>
                </c:pt>
                <c:pt idx="8">
                  <c:v>0.10220800948840346</c:v>
                </c:pt>
                <c:pt idx="9">
                  <c:v>0.10220800948840346</c:v>
                </c:pt>
              </c:numCache>
            </c:numRef>
          </c:val>
          <c:smooth val="0"/>
          <c:extLst>
            <c:ext xmlns:c16="http://schemas.microsoft.com/office/drawing/2014/chart" uri="{C3380CC4-5D6E-409C-BE32-E72D297353CC}">
              <c16:uniqueId val="{00000005-DD20-47BE-A105-C9E18B0E553F}"/>
            </c:ext>
          </c:extLst>
        </c:ser>
        <c:ser>
          <c:idx val="6"/>
          <c:order val="6"/>
          <c:tx>
            <c:v>h=30</c:v>
          </c:tx>
          <c:spPr>
            <a:ln w="15875" cap="rnd">
              <a:solidFill>
                <a:srgbClr val="C00000"/>
              </a:solidFill>
              <a:round/>
            </a:ln>
            <a:effectLst/>
          </c:spPr>
          <c:marker>
            <c:symbol val="none"/>
          </c:marker>
          <c:cat>
            <c:strLit>
              <c:ptCount val="10"/>
              <c:pt idx="0">
                <c:v>1</c:v>
              </c:pt>
              <c:pt idx="1">
                <c:v>2</c:v>
              </c:pt>
              <c:pt idx="2">
                <c:v>3</c:v>
              </c:pt>
              <c:pt idx="3">
                <c:v>4</c:v>
              </c:pt>
              <c:pt idx="4">
                <c:v>5</c:v>
              </c:pt>
              <c:pt idx="5">
                <c:v>6</c:v>
              </c:pt>
              <c:pt idx="6">
                <c:v>7</c:v>
              </c:pt>
              <c:pt idx="7">
                <c:v>8</c:v>
              </c:pt>
              <c:pt idx="8">
                <c:v>9</c:v>
              </c:pt>
              <c:pt idx="9">
                <c:v>10</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'Sensitivity example plot k=10'!$V$2:$V$51</c15:sqref>
                  </c15:fullRef>
                </c:ext>
              </c:extLst>
              <c:f>'Sensitivity example plot k=10'!$V$2:$V$11</c:f>
              <c:numCache>
                <c:formatCode>General</c:formatCode>
                <c:ptCount val="10"/>
                <c:pt idx="0">
                  <c:v>0.10220800948840346</c:v>
                </c:pt>
                <c:pt idx="1">
                  <c:v>0.10220800948840346</c:v>
                </c:pt>
                <c:pt idx="2">
                  <c:v>0.10220800948840346</c:v>
                </c:pt>
                <c:pt idx="3">
                  <c:v>0.10220800948840346</c:v>
                </c:pt>
                <c:pt idx="4">
                  <c:v>0.10220800948840346</c:v>
                </c:pt>
                <c:pt idx="5">
                  <c:v>0.10220800948840346</c:v>
                </c:pt>
                <c:pt idx="6">
                  <c:v>0.10220800948840346</c:v>
                </c:pt>
                <c:pt idx="7">
                  <c:v>0.10220800948840346</c:v>
                </c:pt>
                <c:pt idx="8">
                  <c:v>0.10220800948840346</c:v>
                </c:pt>
                <c:pt idx="9">
                  <c:v>0.10220800948840346</c:v>
                </c:pt>
              </c:numCache>
            </c:numRef>
          </c:val>
          <c:smooth val="0"/>
          <c:extLst>
            <c:ext xmlns:c16="http://schemas.microsoft.com/office/drawing/2014/chart" uri="{C3380CC4-5D6E-409C-BE32-E72D297353CC}">
              <c16:uniqueId val="{00000006-DD20-47BE-A105-C9E18B0E553F}"/>
            </c:ext>
          </c:extLst>
        </c:ser>
        <c:dLbls>
          <c:showLegendKey val="0"/>
          <c:showVal val="0"/>
          <c:showCatName val="0"/>
          <c:showSerName val="0"/>
          <c:showPercent val="0"/>
          <c:showBubbleSize val="0"/>
        </c:dLbls>
        <c:marker val="1"/>
        <c:smooth val="0"/>
        <c:axId val="367541040"/>
        <c:axId val="367532304"/>
      </c:lineChart>
      <c:catAx>
        <c:axId val="36754104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800" b="0" i="0" baseline="0">
                    <a:effectLst/>
                  </a:rPr>
                  <a:t>Input parameter</a:t>
                </a:r>
                <a:endParaRPr lang="en-NL">
                  <a:effectLst/>
                </a:endParaRP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367532304"/>
        <c:crosses val="autoZero"/>
        <c:auto val="1"/>
        <c:lblAlgn val="ctr"/>
        <c:lblOffset val="100"/>
        <c:noMultiLvlLbl val="0"/>
      </c:catAx>
      <c:valAx>
        <c:axId val="3675323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800" b="0" i="0" baseline="0">
                    <a:effectLst/>
                  </a:rPr>
                  <a:t>S</a:t>
                </a:r>
                <a:r>
                  <a:rPr lang="el-GR" sz="1800" b="0" i="0" baseline="0">
                    <a:effectLst/>
                  </a:rPr>
                  <a:t>χ</a:t>
                </a:r>
                <a:endParaRPr lang="en-NL">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367541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1"/>
          <c:order val="1"/>
          <c:tx>
            <c:v>h=5</c:v>
          </c:tx>
          <c:spPr>
            <a:ln w="19050" cap="rnd">
              <a:solidFill>
                <a:schemeClr val="accent5">
                  <a:lumMod val="60000"/>
                  <a:lumOff val="40000"/>
                </a:schemeClr>
              </a:solidFill>
              <a:round/>
            </a:ln>
            <a:effectLst/>
          </c:spPr>
          <c:marker>
            <c:symbol val="none"/>
          </c:marker>
          <c:cat>
            <c:numRef>
              <c:f>'Sensitivity example plot k=10'!$B$2:$B$11</c:f>
              <c:numCache>
                <c:formatCode>General</c:formatCode>
                <c:ptCount val="10"/>
                <c:pt idx="0">
                  <c:v>9</c:v>
                </c:pt>
                <c:pt idx="1">
                  <c:v>10</c:v>
                </c:pt>
                <c:pt idx="2">
                  <c:v>8</c:v>
                </c:pt>
                <c:pt idx="3">
                  <c:v>7</c:v>
                </c:pt>
                <c:pt idx="4">
                  <c:v>6</c:v>
                </c:pt>
                <c:pt idx="5">
                  <c:v>5</c:v>
                </c:pt>
                <c:pt idx="6">
                  <c:v>4</c:v>
                </c:pt>
                <c:pt idx="7">
                  <c:v>3</c:v>
                </c:pt>
                <c:pt idx="8">
                  <c:v>2</c:v>
                </c:pt>
                <c:pt idx="9">
                  <c:v>1</c:v>
                </c:pt>
              </c:numCache>
            </c:numRef>
          </c:cat>
          <c:val>
            <c:numRef>
              <c:f>'Sensitivity example plot k=10'!$Q$2:$Q$11</c:f>
              <c:numCache>
                <c:formatCode>General</c:formatCode>
                <c:ptCount val="10"/>
                <c:pt idx="0">
                  <c:v>1.7991461537721961E-2</c:v>
                </c:pt>
                <c:pt idx="1">
                  <c:v>1.7991461537721961E-2</c:v>
                </c:pt>
                <c:pt idx="2">
                  <c:v>1.7991461537721961E-2</c:v>
                </c:pt>
                <c:pt idx="3">
                  <c:v>1.7991461537721961E-2</c:v>
                </c:pt>
                <c:pt idx="4">
                  <c:v>1.7991461537721961E-2</c:v>
                </c:pt>
                <c:pt idx="5">
                  <c:v>1.7991461537721961E-2</c:v>
                </c:pt>
                <c:pt idx="6">
                  <c:v>1.7991461537721961E-2</c:v>
                </c:pt>
                <c:pt idx="7">
                  <c:v>1.7991461537721961E-2</c:v>
                </c:pt>
                <c:pt idx="8">
                  <c:v>1.7991461537721961E-2</c:v>
                </c:pt>
                <c:pt idx="9">
                  <c:v>1.7991461537721961E-2</c:v>
                </c:pt>
              </c:numCache>
            </c:numRef>
          </c:val>
          <c:smooth val="0"/>
          <c:extLst>
            <c:ext xmlns:c16="http://schemas.microsoft.com/office/drawing/2014/chart" uri="{C3380CC4-5D6E-409C-BE32-E72D297353CC}">
              <c16:uniqueId val="{00000001-AFD2-4192-A6BD-98AAF9D4D46E}"/>
            </c:ext>
          </c:extLst>
        </c:ser>
        <c:ser>
          <c:idx val="2"/>
          <c:order val="2"/>
          <c:tx>
            <c:v>h=10</c:v>
          </c:tx>
          <c:spPr>
            <a:ln w="19050" cap="rnd">
              <a:solidFill>
                <a:schemeClr val="accent2">
                  <a:lumMod val="60000"/>
                  <a:lumOff val="40000"/>
                </a:schemeClr>
              </a:solidFill>
              <a:round/>
            </a:ln>
            <a:effectLst/>
          </c:spPr>
          <c:marker>
            <c:symbol val="none"/>
          </c:marker>
          <c:cat>
            <c:numRef>
              <c:f>'Sensitivity example plot k=10'!$B$2:$B$11</c:f>
              <c:numCache>
                <c:formatCode>General</c:formatCode>
                <c:ptCount val="10"/>
                <c:pt idx="0">
                  <c:v>9</c:v>
                </c:pt>
                <c:pt idx="1">
                  <c:v>10</c:v>
                </c:pt>
                <c:pt idx="2">
                  <c:v>8</c:v>
                </c:pt>
                <c:pt idx="3">
                  <c:v>7</c:v>
                </c:pt>
                <c:pt idx="4">
                  <c:v>6</c:v>
                </c:pt>
                <c:pt idx="5">
                  <c:v>5</c:v>
                </c:pt>
                <c:pt idx="6">
                  <c:v>4</c:v>
                </c:pt>
                <c:pt idx="7">
                  <c:v>3</c:v>
                </c:pt>
                <c:pt idx="8">
                  <c:v>2</c:v>
                </c:pt>
                <c:pt idx="9">
                  <c:v>1</c:v>
                </c:pt>
              </c:numCache>
            </c:numRef>
          </c:cat>
          <c:val>
            <c:numRef>
              <c:f>'Sensitivity example plot k=10'!$R$2:$R$11</c:f>
              <c:numCache>
                <c:formatCode>General</c:formatCode>
                <c:ptCount val="10"/>
                <c:pt idx="0">
                  <c:v>4.2488572016066158E-2</c:v>
                </c:pt>
                <c:pt idx="1">
                  <c:v>4.2488572016066158E-2</c:v>
                </c:pt>
                <c:pt idx="2">
                  <c:v>4.2488572016066158E-2</c:v>
                </c:pt>
                <c:pt idx="3">
                  <c:v>4.2488572016066158E-2</c:v>
                </c:pt>
                <c:pt idx="4">
                  <c:v>4.2488572016066158E-2</c:v>
                </c:pt>
                <c:pt idx="5">
                  <c:v>4.2488572016066158E-2</c:v>
                </c:pt>
                <c:pt idx="6">
                  <c:v>4.2488572016066158E-2</c:v>
                </c:pt>
                <c:pt idx="7">
                  <c:v>4.2488572016066158E-2</c:v>
                </c:pt>
                <c:pt idx="8">
                  <c:v>4.2488572016066158E-2</c:v>
                </c:pt>
                <c:pt idx="9">
                  <c:v>4.2488572016066158E-2</c:v>
                </c:pt>
              </c:numCache>
            </c:numRef>
          </c:val>
          <c:smooth val="0"/>
          <c:extLst>
            <c:ext xmlns:c16="http://schemas.microsoft.com/office/drawing/2014/chart" uri="{C3380CC4-5D6E-409C-BE32-E72D297353CC}">
              <c16:uniqueId val="{00000002-AFD2-4192-A6BD-98AAF9D4D46E}"/>
            </c:ext>
          </c:extLst>
        </c:ser>
        <c:ser>
          <c:idx val="3"/>
          <c:order val="3"/>
          <c:tx>
            <c:v>h = 15</c:v>
          </c:tx>
          <c:spPr>
            <a:ln w="15875" cap="rnd">
              <a:solidFill>
                <a:schemeClr val="accent2">
                  <a:lumMod val="60000"/>
                  <a:lumOff val="40000"/>
                </a:schemeClr>
              </a:solidFill>
              <a:round/>
            </a:ln>
            <a:effectLst/>
          </c:spPr>
          <c:marker>
            <c:symbol val="none"/>
          </c:marker>
          <c:cat>
            <c:numRef>
              <c:f>'Sensitivity example plot k=10'!$B$2:$B$11</c:f>
              <c:numCache>
                <c:formatCode>General</c:formatCode>
                <c:ptCount val="10"/>
                <c:pt idx="0">
                  <c:v>9</c:v>
                </c:pt>
                <c:pt idx="1">
                  <c:v>10</c:v>
                </c:pt>
                <c:pt idx="2">
                  <c:v>8</c:v>
                </c:pt>
                <c:pt idx="3">
                  <c:v>7</c:v>
                </c:pt>
                <c:pt idx="4">
                  <c:v>6</c:v>
                </c:pt>
                <c:pt idx="5">
                  <c:v>5</c:v>
                </c:pt>
                <c:pt idx="6">
                  <c:v>4</c:v>
                </c:pt>
                <c:pt idx="7">
                  <c:v>3</c:v>
                </c:pt>
                <c:pt idx="8">
                  <c:v>2</c:v>
                </c:pt>
                <c:pt idx="9">
                  <c:v>1</c:v>
                </c:pt>
              </c:numCache>
            </c:numRef>
          </c:cat>
          <c:val>
            <c:numRef>
              <c:f>'Sensitivity example plot k=10'!$S$2:$S$11</c:f>
              <c:numCache>
                <c:formatCode>General</c:formatCode>
                <c:ptCount val="10"/>
                <c:pt idx="0">
                  <c:v>0.10220800948840346</c:v>
                </c:pt>
                <c:pt idx="1">
                  <c:v>0.10220800948840346</c:v>
                </c:pt>
                <c:pt idx="2">
                  <c:v>0.10220800948840346</c:v>
                </c:pt>
                <c:pt idx="3">
                  <c:v>0.10220800948840346</c:v>
                </c:pt>
                <c:pt idx="4">
                  <c:v>0.10220800948840346</c:v>
                </c:pt>
                <c:pt idx="5">
                  <c:v>0.10220800948840346</c:v>
                </c:pt>
                <c:pt idx="6">
                  <c:v>0.10220800948840346</c:v>
                </c:pt>
                <c:pt idx="7">
                  <c:v>0.10220800948840346</c:v>
                </c:pt>
                <c:pt idx="8">
                  <c:v>0.10220800948840346</c:v>
                </c:pt>
                <c:pt idx="9">
                  <c:v>0.10220800948840346</c:v>
                </c:pt>
              </c:numCache>
            </c:numRef>
          </c:val>
          <c:smooth val="0"/>
          <c:extLst>
            <c:ext xmlns:c16="http://schemas.microsoft.com/office/drawing/2014/chart" uri="{C3380CC4-5D6E-409C-BE32-E72D297353CC}">
              <c16:uniqueId val="{00000003-AFD2-4192-A6BD-98AAF9D4D46E}"/>
            </c:ext>
          </c:extLst>
        </c:ser>
        <c:ser>
          <c:idx val="4"/>
          <c:order val="4"/>
          <c:tx>
            <c:v>h = 20</c:v>
          </c:tx>
          <c:spPr>
            <a:ln w="15875" cap="rnd">
              <a:solidFill>
                <a:schemeClr val="accent2">
                  <a:lumMod val="40000"/>
                  <a:lumOff val="60000"/>
                </a:schemeClr>
              </a:solidFill>
              <a:round/>
            </a:ln>
            <a:effectLst/>
          </c:spPr>
          <c:marker>
            <c:symbol val="none"/>
          </c:marker>
          <c:cat>
            <c:numRef>
              <c:f>'Sensitivity example plot k=10'!$B$2:$B$11</c:f>
              <c:numCache>
                <c:formatCode>General</c:formatCode>
                <c:ptCount val="10"/>
                <c:pt idx="0">
                  <c:v>9</c:v>
                </c:pt>
                <c:pt idx="1">
                  <c:v>10</c:v>
                </c:pt>
                <c:pt idx="2">
                  <c:v>8</c:v>
                </c:pt>
                <c:pt idx="3">
                  <c:v>7</c:v>
                </c:pt>
                <c:pt idx="4">
                  <c:v>6</c:v>
                </c:pt>
                <c:pt idx="5">
                  <c:v>5</c:v>
                </c:pt>
                <c:pt idx="6">
                  <c:v>4</c:v>
                </c:pt>
                <c:pt idx="7">
                  <c:v>3</c:v>
                </c:pt>
                <c:pt idx="8">
                  <c:v>2</c:v>
                </c:pt>
                <c:pt idx="9">
                  <c:v>1</c:v>
                </c:pt>
              </c:numCache>
            </c:numRef>
          </c:cat>
          <c:val>
            <c:numRef>
              <c:f>'Sensitivity example plot k=10'!$T$2:$T$11</c:f>
              <c:numCache>
                <c:formatCode>General</c:formatCode>
                <c:ptCount val="10"/>
                <c:pt idx="0">
                  <c:v>0.10220800948840346</c:v>
                </c:pt>
                <c:pt idx="1">
                  <c:v>0.10220800948840346</c:v>
                </c:pt>
                <c:pt idx="2">
                  <c:v>0.10220800948840346</c:v>
                </c:pt>
                <c:pt idx="3">
                  <c:v>0.10220800948840346</c:v>
                </c:pt>
                <c:pt idx="4">
                  <c:v>0.10220800948840346</c:v>
                </c:pt>
                <c:pt idx="5">
                  <c:v>0.10220800948840346</c:v>
                </c:pt>
                <c:pt idx="6">
                  <c:v>0.10220800948840346</c:v>
                </c:pt>
                <c:pt idx="7">
                  <c:v>0.10220800948840346</c:v>
                </c:pt>
                <c:pt idx="8">
                  <c:v>0.10220800948840346</c:v>
                </c:pt>
                <c:pt idx="9">
                  <c:v>0.10220800948840346</c:v>
                </c:pt>
              </c:numCache>
            </c:numRef>
          </c:val>
          <c:smooth val="0"/>
          <c:extLst>
            <c:ext xmlns:c16="http://schemas.microsoft.com/office/drawing/2014/chart" uri="{C3380CC4-5D6E-409C-BE32-E72D297353CC}">
              <c16:uniqueId val="{00000004-AFD2-4192-A6BD-98AAF9D4D46E}"/>
            </c:ext>
          </c:extLst>
        </c:ser>
        <c:ser>
          <c:idx val="5"/>
          <c:order val="5"/>
          <c:tx>
            <c:v>h=25</c:v>
          </c:tx>
          <c:spPr>
            <a:ln w="15875" cap="rnd">
              <a:solidFill>
                <a:schemeClr val="accent2">
                  <a:lumMod val="20000"/>
                  <a:lumOff val="80000"/>
                </a:schemeClr>
              </a:solidFill>
              <a:round/>
            </a:ln>
            <a:effectLst/>
          </c:spPr>
          <c:marker>
            <c:symbol val="none"/>
          </c:marker>
          <c:cat>
            <c:numRef>
              <c:f>'Sensitivity example plot k=10'!$B$2:$B$11</c:f>
              <c:numCache>
                <c:formatCode>General</c:formatCode>
                <c:ptCount val="10"/>
                <c:pt idx="0">
                  <c:v>9</c:v>
                </c:pt>
                <c:pt idx="1">
                  <c:v>10</c:v>
                </c:pt>
                <c:pt idx="2">
                  <c:v>8</c:v>
                </c:pt>
                <c:pt idx="3">
                  <c:v>7</c:v>
                </c:pt>
                <c:pt idx="4">
                  <c:v>6</c:v>
                </c:pt>
                <c:pt idx="5">
                  <c:v>5</c:v>
                </c:pt>
                <c:pt idx="6">
                  <c:v>4</c:v>
                </c:pt>
                <c:pt idx="7">
                  <c:v>3</c:v>
                </c:pt>
                <c:pt idx="8">
                  <c:v>2</c:v>
                </c:pt>
                <c:pt idx="9">
                  <c:v>1</c:v>
                </c:pt>
              </c:numCache>
            </c:numRef>
          </c:cat>
          <c:val>
            <c:numRef>
              <c:f>'Sensitivity example plot k=10'!$U$2:$U$11</c:f>
              <c:numCache>
                <c:formatCode>General</c:formatCode>
                <c:ptCount val="10"/>
                <c:pt idx="0">
                  <c:v>0.10220800948840346</c:v>
                </c:pt>
                <c:pt idx="1">
                  <c:v>0.10220800948840346</c:v>
                </c:pt>
                <c:pt idx="2">
                  <c:v>0.10220800948840346</c:v>
                </c:pt>
                <c:pt idx="3">
                  <c:v>0.10220800948840346</c:v>
                </c:pt>
                <c:pt idx="4">
                  <c:v>0.10220800948840346</c:v>
                </c:pt>
                <c:pt idx="5">
                  <c:v>0.10220800948840346</c:v>
                </c:pt>
                <c:pt idx="6">
                  <c:v>0.10220800948840346</c:v>
                </c:pt>
                <c:pt idx="7">
                  <c:v>0.10220800948840346</c:v>
                </c:pt>
                <c:pt idx="8">
                  <c:v>0.10220800948840346</c:v>
                </c:pt>
                <c:pt idx="9">
                  <c:v>0.10220800948840346</c:v>
                </c:pt>
              </c:numCache>
            </c:numRef>
          </c:val>
          <c:smooth val="0"/>
          <c:extLst>
            <c:ext xmlns:c16="http://schemas.microsoft.com/office/drawing/2014/chart" uri="{C3380CC4-5D6E-409C-BE32-E72D297353CC}">
              <c16:uniqueId val="{00000005-AFD2-4192-A6BD-98AAF9D4D46E}"/>
            </c:ext>
          </c:extLst>
        </c:ser>
        <c:ser>
          <c:idx val="6"/>
          <c:order val="6"/>
          <c:tx>
            <c:v>h=30</c:v>
          </c:tx>
          <c:spPr>
            <a:ln w="19050" cap="rnd">
              <a:solidFill>
                <a:schemeClr val="accent5">
                  <a:lumMod val="75000"/>
                </a:schemeClr>
              </a:solidFill>
              <a:round/>
            </a:ln>
            <a:effectLst/>
          </c:spPr>
          <c:marker>
            <c:symbol val="none"/>
          </c:marker>
          <c:cat>
            <c:numRef>
              <c:f>'Sensitivity example plot k=10'!$B$2:$B$11</c:f>
              <c:numCache>
                <c:formatCode>General</c:formatCode>
                <c:ptCount val="10"/>
                <c:pt idx="0">
                  <c:v>9</c:v>
                </c:pt>
                <c:pt idx="1">
                  <c:v>10</c:v>
                </c:pt>
                <c:pt idx="2">
                  <c:v>8</c:v>
                </c:pt>
                <c:pt idx="3">
                  <c:v>7</c:v>
                </c:pt>
                <c:pt idx="4">
                  <c:v>6</c:v>
                </c:pt>
                <c:pt idx="5">
                  <c:v>5</c:v>
                </c:pt>
                <c:pt idx="6">
                  <c:v>4</c:v>
                </c:pt>
                <c:pt idx="7">
                  <c:v>3</c:v>
                </c:pt>
                <c:pt idx="8">
                  <c:v>2</c:v>
                </c:pt>
                <c:pt idx="9">
                  <c:v>1</c:v>
                </c:pt>
              </c:numCache>
            </c:numRef>
          </c:cat>
          <c:val>
            <c:numRef>
              <c:f>'Sensitivity example plot k=10'!$V$2:$V$11</c:f>
              <c:numCache>
                <c:formatCode>General</c:formatCode>
                <c:ptCount val="10"/>
                <c:pt idx="0">
                  <c:v>0.10220800948840346</c:v>
                </c:pt>
                <c:pt idx="1">
                  <c:v>0.10220800948840346</c:v>
                </c:pt>
                <c:pt idx="2">
                  <c:v>0.10220800948840346</c:v>
                </c:pt>
                <c:pt idx="3">
                  <c:v>0.10220800948840346</c:v>
                </c:pt>
                <c:pt idx="4">
                  <c:v>0.10220800948840346</c:v>
                </c:pt>
                <c:pt idx="5">
                  <c:v>0.10220800948840346</c:v>
                </c:pt>
                <c:pt idx="6">
                  <c:v>0.10220800948840346</c:v>
                </c:pt>
                <c:pt idx="7">
                  <c:v>0.10220800948840346</c:v>
                </c:pt>
                <c:pt idx="8">
                  <c:v>0.10220800948840346</c:v>
                </c:pt>
                <c:pt idx="9">
                  <c:v>0.10220800948840346</c:v>
                </c:pt>
              </c:numCache>
            </c:numRef>
          </c:val>
          <c:smooth val="0"/>
          <c:extLst>
            <c:ext xmlns:c16="http://schemas.microsoft.com/office/drawing/2014/chart" uri="{C3380CC4-5D6E-409C-BE32-E72D297353CC}">
              <c16:uniqueId val="{00000006-AFD2-4192-A6BD-98AAF9D4D46E}"/>
            </c:ext>
          </c:extLst>
        </c:ser>
        <c:dLbls>
          <c:showLegendKey val="0"/>
          <c:showVal val="0"/>
          <c:showCatName val="0"/>
          <c:showSerName val="0"/>
          <c:showPercent val="0"/>
          <c:showBubbleSize val="0"/>
        </c:dLbls>
        <c:marker val="1"/>
        <c:smooth val="0"/>
        <c:axId val="367541040"/>
        <c:axId val="367532304"/>
      </c:lineChart>
      <c:scatterChart>
        <c:scatterStyle val="lineMarker"/>
        <c:varyColors val="0"/>
        <c:ser>
          <c:idx val="0"/>
          <c:order val="0"/>
          <c:tx>
            <c:v>S_xi</c:v>
          </c:tx>
          <c:spPr>
            <a:ln w="25400" cap="rnd">
              <a:noFill/>
              <a:round/>
            </a:ln>
            <a:effectLst/>
          </c:spPr>
          <c:marker>
            <c:symbol val="circle"/>
            <c:size val="5"/>
            <c:spPr>
              <a:solidFill>
                <a:schemeClr val="tx1"/>
              </a:solidFill>
              <a:ln w="9525">
                <a:solidFill>
                  <a:schemeClr val="tx1"/>
                </a:solidFill>
              </a:ln>
              <a:effectLst/>
            </c:spPr>
          </c:marker>
          <c:xVal>
            <c:numRef>
              <c:f>'Sensitivity example plot k=10'!$A$2:$A$11</c:f>
              <c:numCache>
                <c:formatCode>General</c:formatCode>
                <c:ptCount val="10"/>
                <c:pt idx="0">
                  <c:v>1</c:v>
                </c:pt>
                <c:pt idx="1">
                  <c:v>2</c:v>
                </c:pt>
                <c:pt idx="2">
                  <c:v>3</c:v>
                </c:pt>
                <c:pt idx="3">
                  <c:v>4</c:v>
                </c:pt>
                <c:pt idx="4">
                  <c:v>5</c:v>
                </c:pt>
                <c:pt idx="5">
                  <c:v>6</c:v>
                </c:pt>
                <c:pt idx="6">
                  <c:v>7</c:v>
                </c:pt>
                <c:pt idx="7">
                  <c:v>8</c:v>
                </c:pt>
                <c:pt idx="8">
                  <c:v>9</c:v>
                </c:pt>
                <c:pt idx="9">
                  <c:v>10</c:v>
                </c:pt>
              </c:numCache>
            </c:numRef>
          </c:xVal>
          <c:yVal>
            <c:numRef>
              <c:f>'Sensitivity example plot k=10'!$D$2:$D$11</c:f>
              <c:numCache>
                <c:formatCode>General</c:formatCode>
                <c:ptCount val="10"/>
                <c:pt idx="0">
                  <c:v>9.7999999999999997E-5</c:v>
                </c:pt>
                <c:pt idx="1">
                  <c:v>1.54E-4</c:v>
                </c:pt>
                <c:pt idx="2">
                  <c:v>7.9500000000000003E-4</c:v>
                </c:pt>
                <c:pt idx="3">
                  <c:v>1.7279999999999999E-3</c:v>
                </c:pt>
                <c:pt idx="4">
                  <c:v>5.13E-3</c:v>
                </c:pt>
                <c:pt idx="5">
                  <c:v>1.2569E-2</c:v>
                </c:pt>
                <c:pt idx="6">
                  <c:v>3.1959000000000001E-2</c:v>
                </c:pt>
                <c:pt idx="7">
                  <c:v>8.1990999999999994E-2</c:v>
                </c:pt>
                <c:pt idx="8">
                  <c:v>0.28315200000000001</c:v>
                </c:pt>
                <c:pt idx="9">
                  <c:v>0.58242400000000005</c:v>
                </c:pt>
              </c:numCache>
            </c:numRef>
          </c:yVal>
          <c:smooth val="0"/>
          <c:extLst>
            <c:ext xmlns:c16="http://schemas.microsoft.com/office/drawing/2014/chart" uri="{C3380CC4-5D6E-409C-BE32-E72D297353CC}">
              <c16:uniqueId val="{00000000-AFD2-4192-A6BD-98AAF9D4D46E}"/>
            </c:ext>
          </c:extLst>
        </c:ser>
        <c:ser>
          <c:idx val="7"/>
          <c:order val="7"/>
          <c:tx>
            <c:v>Unimportant h = 5</c:v>
          </c:tx>
          <c:spPr>
            <a:ln w="25400" cap="rnd">
              <a:noFill/>
              <a:round/>
            </a:ln>
            <a:effectLst/>
          </c:spPr>
          <c:marker>
            <c:symbol val="none"/>
          </c:marker>
          <c:errBars>
            <c:errDir val="y"/>
            <c:errBarType val="plus"/>
            <c:errValType val="fixedVal"/>
            <c:noEndCap val="1"/>
            <c:val val="1"/>
            <c:spPr>
              <a:noFill/>
              <a:ln w="19050" cap="flat" cmpd="sng" algn="ctr">
                <a:solidFill>
                  <a:schemeClr val="accent5">
                    <a:lumMod val="60000"/>
                    <a:lumOff val="40000"/>
                  </a:schemeClr>
                </a:solidFill>
                <a:prstDash val="solid"/>
                <a:round/>
              </a:ln>
              <a:effectLst/>
            </c:spPr>
          </c:errBars>
          <c:errBars>
            <c:errDir val="x"/>
            <c:errBarType val="both"/>
            <c:errValType val="fixedVal"/>
            <c:noEndCap val="0"/>
            <c:val val="0"/>
            <c:spPr>
              <a:noFill/>
              <a:ln w="9525" cap="flat" cmpd="sng" algn="ctr">
                <a:noFill/>
                <a:round/>
              </a:ln>
              <a:effectLst/>
            </c:spPr>
          </c:errBars>
          <c:xVal>
            <c:numRef>
              <c:f>'Sensitivity example plot k=10'!$J$9</c:f>
              <c:numCache>
                <c:formatCode>General</c:formatCode>
                <c:ptCount val="1"/>
                <c:pt idx="0">
                  <c:v>6.5</c:v>
                </c:pt>
              </c:numCache>
            </c:numRef>
          </c:xVal>
          <c:yVal>
            <c:numRef>
              <c:f>'Sensitivity example plot k=10'!$I$9</c:f>
              <c:numCache>
                <c:formatCode>General</c:formatCode>
                <c:ptCount val="1"/>
                <c:pt idx="0">
                  <c:v>0</c:v>
                </c:pt>
              </c:numCache>
            </c:numRef>
          </c:yVal>
          <c:smooth val="0"/>
          <c:extLst>
            <c:ext xmlns:c16="http://schemas.microsoft.com/office/drawing/2014/chart" uri="{C3380CC4-5D6E-409C-BE32-E72D297353CC}">
              <c16:uniqueId val="{00000009-AFD2-4192-A6BD-98AAF9D4D46E}"/>
            </c:ext>
          </c:extLst>
        </c:ser>
        <c:ser>
          <c:idx val="8"/>
          <c:order val="8"/>
          <c:tx>
            <c:v>Unimportant h = 10</c:v>
          </c:tx>
          <c:spPr>
            <a:ln w="25400" cap="rnd">
              <a:noFill/>
              <a:round/>
            </a:ln>
            <a:effectLst/>
          </c:spPr>
          <c:marker>
            <c:symbol val="none"/>
          </c:marker>
          <c:errBars>
            <c:errDir val="y"/>
            <c:errBarType val="both"/>
            <c:errValType val="fixedVal"/>
            <c:noEndCap val="1"/>
            <c:val val="0.5"/>
            <c:spPr>
              <a:noFill/>
              <a:ln w="19050" cap="flat" cmpd="sng" algn="ctr">
                <a:solidFill>
                  <a:schemeClr val="accent2">
                    <a:lumMod val="60000"/>
                    <a:lumOff val="40000"/>
                  </a:schemeClr>
                </a:solidFill>
                <a:prstDash val="solid"/>
                <a:round/>
              </a:ln>
              <a:effectLst/>
            </c:spPr>
          </c:errBars>
          <c:errBars>
            <c:errDir val="x"/>
            <c:errBarType val="both"/>
            <c:errValType val="fixedVal"/>
            <c:noEndCap val="0"/>
            <c:val val="1"/>
            <c:spPr>
              <a:noFill/>
              <a:ln w="9525" cap="flat" cmpd="sng" algn="ctr">
                <a:noFill/>
                <a:round/>
              </a:ln>
              <a:effectLst/>
            </c:spPr>
          </c:errBars>
          <c:xVal>
            <c:numRef>
              <c:f>'Sensitivity example plot k=10'!$J$10</c:f>
              <c:numCache>
                <c:formatCode>General</c:formatCode>
                <c:ptCount val="1"/>
                <c:pt idx="0">
                  <c:v>7.5</c:v>
                </c:pt>
              </c:numCache>
            </c:numRef>
          </c:xVal>
          <c:yVal>
            <c:numLit>
              <c:formatCode>General</c:formatCode>
              <c:ptCount val="1"/>
              <c:pt idx="0">
                <c:v>0.5</c:v>
              </c:pt>
            </c:numLit>
          </c:yVal>
          <c:smooth val="0"/>
          <c:extLst>
            <c:ext xmlns:c16="http://schemas.microsoft.com/office/drawing/2014/chart" uri="{C3380CC4-5D6E-409C-BE32-E72D297353CC}">
              <c16:uniqueId val="{0000000B-AFD2-4192-A6BD-98AAF9D4D46E}"/>
            </c:ext>
          </c:extLst>
        </c:ser>
        <c:ser>
          <c:idx val="9"/>
          <c:order val="9"/>
          <c:tx>
            <c:v>Unimportant h = 15 and further</c:v>
          </c:tx>
          <c:spPr>
            <a:ln w="25400" cap="rnd">
              <a:noFill/>
              <a:round/>
            </a:ln>
            <a:effectLst/>
          </c:spPr>
          <c:marker>
            <c:symbol val="none"/>
          </c:marker>
          <c:errBars>
            <c:errDir val="y"/>
            <c:errBarType val="both"/>
            <c:errValType val="fixedVal"/>
            <c:noEndCap val="1"/>
            <c:val val="0.5"/>
            <c:spPr>
              <a:noFill/>
              <a:ln w="19050" cap="flat" cmpd="sng" algn="ctr">
                <a:solidFill>
                  <a:schemeClr val="accent5">
                    <a:lumMod val="75000"/>
                  </a:schemeClr>
                </a:solidFill>
                <a:prstDash val="solid"/>
                <a:round/>
              </a:ln>
              <a:effectLst/>
            </c:spPr>
          </c:errBars>
          <c:errBars>
            <c:errDir val="x"/>
            <c:errBarType val="both"/>
            <c:errValType val="fixedVal"/>
            <c:noEndCap val="0"/>
            <c:val val="1"/>
            <c:spPr>
              <a:noFill/>
              <a:ln w="9525" cap="flat" cmpd="sng" algn="ctr">
                <a:noFill/>
                <a:round/>
              </a:ln>
              <a:effectLst/>
            </c:spPr>
          </c:errBars>
          <c:xVal>
            <c:numRef>
              <c:f>'Sensitivity example plot k=10'!$J$11</c:f>
              <c:numCache>
                <c:formatCode>General</c:formatCode>
                <c:ptCount val="1"/>
                <c:pt idx="0">
                  <c:v>8.5</c:v>
                </c:pt>
              </c:numCache>
            </c:numRef>
          </c:xVal>
          <c:yVal>
            <c:numLit>
              <c:formatCode>General</c:formatCode>
              <c:ptCount val="1"/>
              <c:pt idx="0">
                <c:v>0.5</c:v>
              </c:pt>
            </c:numLit>
          </c:yVal>
          <c:smooth val="0"/>
          <c:extLst>
            <c:ext xmlns:c16="http://schemas.microsoft.com/office/drawing/2014/chart" uri="{C3380CC4-5D6E-409C-BE32-E72D297353CC}">
              <c16:uniqueId val="{0000000C-AFD2-4192-A6BD-98AAF9D4D46E}"/>
            </c:ext>
          </c:extLst>
        </c:ser>
        <c:dLbls>
          <c:showLegendKey val="0"/>
          <c:showVal val="0"/>
          <c:showCatName val="0"/>
          <c:showSerName val="0"/>
          <c:showPercent val="0"/>
          <c:showBubbleSize val="0"/>
        </c:dLbls>
        <c:axId val="367541040"/>
        <c:axId val="367532304"/>
      </c:scatterChart>
      <c:catAx>
        <c:axId val="367541040"/>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a:t>Input parameter</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367532304"/>
        <c:crosses val="autoZero"/>
        <c:auto val="1"/>
        <c:lblAlgn val="ctr"/>
        <c:lblOffset val="100"/>
        <c:noMultiLvlLbl val="0"/>
      </c:catAx>
      <c:valAx>
        <c:axId val="367532304"/>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b="0" i="0" baseline="0">
                    <a:effectLst/>
                  </a:rPr>
                  <a:t>S</a:t>
                </a:r>
                <a:r>
                  <a:rPr lang="el-GR" sz="1400" b="0" i="0" baseline="0">
                    <a:effectLst/>
                  </a:rPr>
                  <a:t>χ</a:t>
                </a:r>
                <a:endParaRPr lang="en-NL" sz="1400">
                  <a:effectLst/>
                </a:endParaRP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367541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8" Type="http://schemas.openxmlformats.org/officeDocument/2006/relationships/chart" Target="../charts/chart17.xml"/><Relationship Id="rId3" Type="http://schemas.openxmlformats.org/officeDocument/2006/relationships/chart" Target="../charts/chart12.xml"/><Relationship Id="rId7" Type="http://schemas.openxmlformats.org/officeDocument/2006/relationships/chart" Target="../charts/chart16.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chart" Target="../charts/chart15.xml"/><Relationship Id="rId5" Type="http://schemas.openxmlformats.org/officeDocument/2006/relationships/chart" Target="../charts/chart14.xml"/><Relationship Id="rId4" Type="http://schemas.openxmlformats.org/officeDocument/2006/relationships/chart" Target="../charts/chart13.xml"/><Relationship Id="rId9" Type="http://schemas.openxmlformats.org/officeDocument/2006/relationships/chart" Target="../charts/chart18.xml"/></Relationships>
</file>

<file path=xl/drawings/_rels/drawing6.xml.rels><?xml version="1.0" encoding="UTF-8" standalone="yes"?>
<Relationships xmlns="http://schemas.openxmlformats.org/package/2006/relationships"><Relationship Id="rId13" Type="http://schemas.openxmlformats.org/officeDocument/2006/relationships/chart" Target="../charts/chart31.xml"/><Relationship Id="rId18" Type="http://schemas.openxmlformats.org/officeDocument/2006/relationships/chart" Target="../charts/chart36.xml"/><Relationship Id="rId26" Type="http://schemas.openxmlformats.org/officeDocument/2006/relationships/chart" Target="../charts/chart44.xml"/><Relationship Id="rId39" Type="http://schemas.openxmlformats.org/officeDocument/2006/relationships/chart" Target="../charts/chart57.xml"/><Relationship Id="rId21" Type="http://schemas.openxmlformats.org/officeDocument/2006/relationships/chart" Target="../charts/chart39.xml"/><Relationship Id="rId34" Type="http://schemas.openxmlformats.org/officeDocument/2006/relationships/chart" Target="../charts/chart52.xml"/><Relationship Id="rId42" Type="http://schemas.openxmlformats.org/officeDocument/2006/relationships/chart" Target="../charts/chart60.xml"/><Relationship Id="rId47" Type="http://schemas.openxmlformats.org/officeDocument/2006/relationships/chart" Target="../charts/chart65.xml"/><Relationship Id="rId50" Type="http://schemas.openxmlformats.org/officeDocument/2006/relationships/chart" Target="../charts/chart68.xml"/><Relationship Id="rId55" Type="http://schemas.openxmlformats.org/officeDocument/2006/relationships/chart" Target="../charts/chart73.xml"/><Relationship Id="rId7" Type="http://schemas.openxmlformats.org/officeDocument/2006/relationships/chart" Target="../charts/chart25.xml"/><Relationship Id="rId2" Type="http://schemas.openxmlformats.org/officeDocument/2006/relationships/chart" Target="../charts/chart20.xml"/><Relationship Id="rId16" Type="http://schemas.openxmlformats.org/officeDocument/2006/relationships/chart" Target="../charts/chart34.xml"/><Relationship Id="rId29" Type="http://schemas.openxmlformats.org/officeDocument/2006/relationships/chart" Target="../charts/chart47.xml"/><Relationship Id="rId11" Type="http://schemas.openxmlformats.org/officeDocument/2006/relationships/chart" Target="../charts/chart29.xml"/><Relationship Id="rId24" Type="http://schemas.openxmlformats.org/officeDocument/2006/relationships/chart" Target="../charts/chart42.xml"/><Relationship Id="rId32" Type="http://schemas.openxmlformats.org/officeDocument/2006/relationships/chart" Target="../charts/chart50.xml"/><Relationship Id="rId37" Type="http://schemas.openxmlformats.org/officeDocument/2006/relationships/chart" Target="../charts/chart55.xml"/><Relationship Id="rId40" Type="http://schemas.openxmlformats.org/officeDocument/2006/relationships/chart" Target="../charts/chart58.xml"/><Relationship Id="rId45" Type="http://schemas.openxmlformats.org/officeDocument/2006/relationships/chart" Target="../charts/chart63.xml"/><Relationship Id="rId53" Type="http://schemas.openxmlformats.org/officeDocument/2006/relationships/chart" Target="../charts/chart71.xml"/><Relationship Id="rId5" Type="http://schemas.openxmlformats.org/officeDocument/2006/relationships/chart" Target="../charts/chart23.xml"/><Relationship Id="rId10" Type="http://schemas.openxmlformats.org/officeDocument/2006/relationships/chart" Target="../charts/chart28.xml"/><Relationship Id="rId19" Type="http://schemas.openxmlformats.org/officeDocument/2006/relationships/chart" Target="../charts/chart37.xml"/><Relationship Id="rId31" Type="http://schemas.openxmlformats.org/officeDocument/2006/relationships/chart" Target="../charts/chart49.xml"/><Relationship Id="rId44" Type="http://schemas.openxmlformats.org/officeDocument/2006/relationships/chart" Target="../charts/chart62.xml"/><Relationship Id="rId52" Type="http://schemas.openxmlformats.org/officeDocument/2006/relationships/chart" Target="../charts/chart70.xml"/><Relationship Id="rId4" Type="http://schemas.openxmlformats.org/officeDocument/2006/relationships/chart" Target="../charts/chart22.xml"/><Relationship Id="rId9" Type="http://schemas.openxmlformats.org/officeDocument/2006/relationships/chart" Target="../charts/chart27.xml"/><Relationship Id="rId14" Type="http://schemas.openxmlformats.org/officeDocument/2006/relationships/chart" Target="../charts/chart32.xml"/><Relationship Id="rId22" Type="http://schemas.openxmlformats.org/officeDocument/2006/relationships/chart" Target="../charts/chart40.xml"/><Relationship Id="rId27" Type="http://schemas.openxmlformats.org/officeDocument/2006/relationships/chart" Target="../charts/chart45.xml"/><Relationship Id="rId30" Type="http://schemas.openxmlformats.org/officeDocument/2006/relationships/chart" Target="../charts/chart48.xml"/><Relationship Id="rId35" Type="http://schemas.openxmlformats.org/officeDocument/2006/relationships/chart" Target="../charts/chart53.xml"/><Relationship Id="rId43" Type="http://schemas.openxmlformats.org/officeDocument/2006/relationships/chart" Target="../charts/chart61.xml"/><Relationship Id="rId48" Type="http://schemas.openxmlformats.org/officeDocument/2006/relationships/chart" Target="../charts/chart66.xml"/><Relationship Id="rId8" Type="http://schemas.openxmlformats.org/officeDocument/2006/relationships/chart" Target="../charts/chart26.xml"/><Relationship Id="rId51" Type="http://schemas.openxmlformats.org/officeDocument/2006/relationships/chart" Target="../charts/chart69.xml"/><Relationship Id="rId3" Type="http://schemas.openxmlformats.org/officeDocument/2006/relationships/chart" Target="../charts/chart21.xml"/><Relationship Id="rId12" Type="http://schemas.openxmlformats.org/officeDocument/2006/relationships/chart" Target="../charts/chart30.xml"/><Relationship Id="rId17" Type="http://schemas.openxmlformats.org/officeDocument/2006/relationships/chart" Target="../charts/chart35.xml"/><Relationship Id="rId25" Type="http://schemas.openxmlformats.org/officeDocument/2006/relationships/chart" Target="../charts/chart43.xml"/><Relationship Id="rId33" Type="http://schemas.openxmlformats.org/officeDocument/2006/relationships/chart" Target="../charts/chart51.xml"/><Relationship Id="rId38" Type="http://schemas.openxmlformats.org/officeDocument/2006/relationships/chart" Target="../charts/chart56.xml"/><Relationship Id="rId46" Type="http://schemas.openxmlformats.org/officeDocument/2006/relationships/chart" Target="../charts/chart64.xml"/><Relationship Id="rId20" Type="http://schemas.openxmlformats.org/officeDocument/2006/relationships/chart" Target="../charts/chart38.xml"/><Relationship Id="rId41" Type="http://schemas.openxmlformats.org/officeDocument/2006/relationships/chart" Target="../charts/chart59.xml"/><Relationship Id="rId54" Type="http://schemas.openxmlformats.org/officeDocument/2006/relationships/chart" Target="../charts/chart72.xml"/><Relationship Id="rId1" Type="http://schemas.openxmlformats.org/officeDocument/2006/relationships/chart" Target="../charts/chart19.xml"/><Relationship Id="rId6" Type="http://schemas.openxmlformats.org/officeDocument/2006/relationships/chart" Target="../charts/chart24.xml"/><Relationship Id="rId15" Type="http://schemas.openxmlformats.org/officeDocument/2006/relationships/chart" Target="../charts/chart33.xml"/><Relationship Id="rId23" Type="http://schemas.openxmlformats.org/officeDocument/2006/relationships/chart" Target="../charts/chart41.xml"/><Relationship Id="rId28" Type="http://schemas.openxmlformats.org/officeDocument/2006/relationships/chart" Target="../charts/chart46.xml"/><Relationship Id="rId36" Type="http://schemas.openxmlformats.org/officeDocument/2006/relationships/chart" Target="../charts/chart54.xml"/><Relationship Id="rId49" Type="http://schemas.openxmlformats.org/officeDocument/2006/relationships/chart" Target="../charts/chart67.xml"/></Relationships>
</file>

<file path=xl/drawings/_rels/drawing7.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8.xml.rels><?xml version="1.0" encoding="UTF-8" standalone="yes"?>
<Relationships xmlns="http://schemas.openxmlformats.org/package/2006/relationships"><Relationship Id="rId2" Type="http://schemas.openxmlformats.org/officeDocument/2006/relationships/chart" Target="../charts/chart75.xml"/><Relationship Id="rId1" Type="http://schemas.openxmlformats.org/officeDocument/2006/relationships/chart" Target="../charts/chart74.xml"/></Relationships>
</file>

<file path=xl/drawings/_rels/drawing9.xml.rels><?xml version="1.0" encoding="UTF-8" standalone="yes"?>
<Relationships xmlns="http://schemas.openxmlformats.org/package/2006/relationships"><Relationship Id="rId2" Type="http://schemas.openxmlformats.org/officeDocument/2006/relationships/chart" Target="../charts/chart77.xml"/><Relationship Id="rId1" Type="http://schemas.openxmlformats.org/officeDocument/2006/relationships/chart" Target="../charts/chart76.xml"/></Relationships>
</file>

<file path=xl/drawings/drawing1.xml><?xml version="1.0" encoding="utf-8"?>
<xdr:wsDr xmlns:xdr="http://schemas.openxmlformats.org/drawingml/2006/spreadsheetDrawing" xmlns:a="http://schemas.openxmlformats.org/drawingml/2006/main">
  <xdr:twoCellAnchor>
    <xdr:from>
      <xdr:col>10</xdr:col>
      <xdr:colOff>356889</xdr:colOff>
      <xdr:row>0</xdr:row>
      <xdr:rowOff>182033</xdr:rowOff>
    </xdr:from>
    <xdr:to>
      <xdr:col>14</xdr:col>
      <xdr:colOff>0</xdr:colOff>
      <xdr:row>26</xdr:row>
      <xdr:rowOff>47626</xdr:rowOff>
    </xdr:to>
    <xdr:graphicFrame macro="">
      <xdr:nvGraphicFramePr>
        <xdr:cNvPr id="2" name="Chart 1">
          <a:extLst>
            <a:ext uri="{FF2B5EF4-FFF2-40B4-BE49-F238E27FC236}">
              <a16:creationId xmlns:a16="http://schemas.microsoft.com/office/drawing/2014/main" id="{5429FBC2-1C66-4065-BABB-9E94932CBD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26</xdr:col>
      <xdr:colOff>345981</xdr:colOff>
      <xdr:row>25</xdr:row>
      <xdr:rowOff>130969</xdr:rowOff>
    </xdr:from>
    <xdr:to>
      <xdr:col>39</xdr:col>
      <xdr:colOff>309563</xdr:colOff>
      <xdr:row>53</xdr:row>
      <xdr:rowOff>130969</xdr:rowOff>
    </xdr:to>
    <xdr:graphicFrame macro="">
      <xdr:nvGraphicFramePr>
        <xdr:cNvPr id="4" name="Chart 3">
          <a:extLst>
            <a:ext uri="{FF2B5EF4-FFF2-40B4-BE49-F238E27FC236}">
              <a16:creationId xmlns:a16="http://schemas.microsoft.com/office/drawing/2014/main" id="{4F7FE841-9A39-48C0-B7BE-FF42D8B8EF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43</xdr:col>
      <xdr:colOff>0</xdr:colOff>
      <xdr:row>26</xdr:row>
      <xdr:rowOff>0</xdr:rowOff>
    </xdr:from>
    <xdr:to>
      <xdr:col>55</xdr:col>
      <xdr:colOff>570801</xdr:colOff>
      <xdr:row>54</xdr:row>
      <xdr:rowOff>0</xdr:rowOff>
    </xdr:to>
    <xdr:graphicFrame macro="">
      <xdr:nvGraphicFramePr>
        <xdr:cNvPr id="5" name="Chart 4">
          <a:extLst>
            <a:ext uri="{FF2B5EF4-FFF2-40B4-BE49-F238E27FC236}">
              <a16:creationId xmlns:a16="http://schemas.microsoft.com/office/drawing/2014/main" id="{EB51258F-FAFB-4D48-9B67-AFA6DBF04E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81642</xdr:colOff>
      <xdr:row>89</xdr:row>
      <xdr:rowOff>141171</xdr:rowOff>
    </xdr:from>
    <xdr:to>
      <xdr:col>13</xdr:col>
      <xdr:colOff>503464</xdr:colOff>
      <xdr:row>119</xdr:row>
      <xdr:rowOff>95250</xdr:rowOff>
    </xdr:to>
    <xdr:graphicFrame macro="">
      <xdr:nvGraphicFramePr>
        <xdr:cNvPr id="8" name="Chart 7">
          <a:extLst>
            <a:ext uri="{FF2B5EF4-FFF2-40B4-BE49-F238E27FC236}">
              <a16:creationId xmlns:a16="http://schemas.microsoft.com/office/drawing/2014/main" id="{595F75CE-94E4-4BC3-A395-0B9DCEC5DD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21</xdr:col>
      <xdr:colOff>409575</xdr:colOff>
      <xdr:row>3</xdr:row>
      <xdr:rowOff>45244</xdr:rowOff>
    </xdr:from>
    <xdr:to>
      <xdr:col>30</xdr:col>
      <xdr:colOff>200025</xdr:colOff>
      <xdr:row>22</xdr:row>
      <xdr:rowOff>111919</xdr:rowOff>
    </xdr:to>
    <xdr:graphicFrame macro="">
      <xdr:nvGraphicFramePr>
        <xdr:cNvPr id="6" name="Chart 5">
          <a:extLst>
            <a:ext uri="{FF2B5EF4-FFF2-40B4-BE49-F238E27FC236}">
              <a16:creationId xmlns:a16="http://schemas.microsoft.com/office/drawing/2014/main" id="{4B970084-6355-47D5-9D7F-24FB793F13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39</xdr:col>
      <xdr:colOff>345281</xdr:colOff>
      <xdr:row>2</xdr:row>
      <xdr:rowOff>83343</xdr:rowOff>
    </xdr:from>
    <xdr:to>
      <xdr:col>48</xdr:col>
      <xdr:colOff>138112</xdr:colOff>
      <xdr:row>21</xdr:row>
      <xdr:rowOff>150018</xdr:rowOff>
    </xdr:to>
    <xdr:graphicFrame macro="">
      <xdr:nvGraphicFramePr>
        <xdr:cNvPr id="7" name="Chart 6">
          <a:extLst>
            <a:ext uri="{FF2B5EF4-FFF2-40B4-BE49-F238E27FC236}">
              <a16:creationId xmlns:a16="http://schemas.microsoft.com/office/drawing/2014/main" id="{F7F799AD-C5EE-412F-AA1D-ED66460F4F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21</xdr:col>
      <xdr:colOff>321469</xdr:colOff>
      <xdr:row>4</xdr:row>
      <xdr:rowOff>57149</xdr:rowOff>
    </xdr:from>
    <xdr:to>
      <xdr:col>34</xdr:col>
      <xdr:colOff>452437</xdr:colOff>
      <xdr:row>31</xdr:row>
      <xdr:rowOff>119062</xdr:rowOff>
    </xdr:to>
    <xdr:graphicFrame macro="">
      <xdr:nvGraphicFramePr>
        <xdr:cNvPr id="2" name="Chart 1">
          <a:extLst>
            <a:ext uri="{FF2B5EF4-FFF2-40B4-BE49-F238E27FC236}">
              <a16:creationId xmlns:a16="http://schemas.microsoft.com/office/drawing/2014/main" id="{AB19D01D-B4B0-41BC-B89B-444793ED0D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0</xdr:colOff>
      <xdr:row>37</xdr:row>
      <xdr:rowOff>0</xdr:rowOff>
    </xdr:from>
    <xdr:to>
      <xdr:col>29</xdr:col>
      <xdr:colOff>130968</xdr:colOff>
      <xdr:row>64</xdr:row>
      <xdr:rowOff>61913</xdr:rowOff>
    </xdr:to>
    <xdr:graphicFrame macro="">
      <xdr:nvGraphicFramePr>
        <xdr:cNvPr id="3" name="Chart 2">
          <a:extLst>
            <a:ext uri="{FF2B5EF4-FFF2-40B4-BE49-F238E27FC236}">
              <a16:creationId xmlns:a16="http://schemas.microsoft.com/office/drawing/2014/main" id="{115EC387-662F-4829-B7F6-E8FEF90F6F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16</xdr:col>
      <xdr:colOff>0</xdr:colOff>
      <xdr:row>1</xdr:row>
      <xdr:rowOff>9525</xdr:rowOff>
    </xdr:from>
    <xdr:to>
      <xdr:col>24</xdr:col>
      <xdr:colOff>381000</xdr:colOff>
      <xdr:row>20</xdr:row>
      <xdr:rowOff>76200</xdr:rowOff>
    </xdr:to>
    <xdr:graphicFrame macro="">
      <xdr:nvGraphicFramePr>
        <xdr:cNvPr id="2" name="Chart 1">
          <a:extLst>
            <a:ext uri="{FF2B5EF4-FFF2-40B4-BE49-F238E27FC236}">
              <a16:creationId xmlns:a16="http://schemas.microsoft.com/office/drawing/2014/main" id="{B2E3821D-8FE4-417E-A52C-44F1798053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19</xdr:col>
      <xdr:colOff>276225</xdr:colOff>
      <xdr:row>24</xdr:row>
      <xdr:rowOff>180976</xdr:rowOff>
    </xdr:from>
    <xdr:to>
      <xdr:col>31</xdr:col>
      <xdr:colOff>361950</xdr:colOff>
      <xdr:row>50</xdr:row>
      <xdr:rowOff>19050</xdr:rowOff>
    </xdr:to>
    <xdr:graphicFrame macro="">
      <xdr:nvGraphicFramePr>
        <xdr:cNvPr id="2" name="Chart 1">
          <a:extLst>
            <a:ext uri="{FF2B5EF4-FFF2-40B4-BE49-F238E27FC236}">
              <a16:creationId xmlns:a16="http://schemas.microsoft.com/office/drawing/2014/main" id="{0CABA91C-7F99-436D-B6D7-BAA09F8501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285750</xdr:colOff>
      <xdr:row>25</xdr:row>
      <xdr:rowOff>0</xdr:rowOff>
    </xdr:from>
    <xdr:to>
      <xdr:col>17</xdr:col>
      <xdr:colOff>352425</xdr:colOff>
      <xdr:row>50</xdr:row>
      <xdr:rowOff>0</xdr:rowOff>
    </xdr:to>
    <xdr:graphicFrame macro="">
      <xdr:nvGraphicFramePr>
        <xdr:cNvPr id="3" name="Chart 2">
          <a:extLst>
            <a:ext uri="{FF2B5EF4-FFF2-40B4-BE49-F238E27FC236}">
              <a16:creationId xmlns:a16="http://schemas.microsoft.com/office/drawing/2014/main" id="{93CA70E3-9CB1-4088-B438-F118B689D7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33</xdr:col>
      <xdr:colOff>0</xdr:colOff>
      <xdr:row>24</xdr:row>
      <xdr:rowOff>190499</xdr:rowOff>
    </xdr:from>
    <xdr:to>
      <xdr:col>45</xdr:col>
      <xdr:colOff>57150</xdr:colOff>
      <xdr:row>50</xdr:row>
      <xdr:rowOff>28574</xdr:rowOff>
    </xdr:to>
    <xdr:graphicFrame macro="">
      <xdr:nvGraphicFramePr>
        <xdr:cNvPr id="6" name="Chart 5">
          <a:extLst>
            <a:ext uri="{FF2B5EF4-FFF2-40B4-BE49-F238E27FC236}">
              <a16:creationId xmlns:a16="http://schemas.microsoft.com/office/drawing/2014/main" id="{88A32DAF-D7A5-45A3-8E33-00B5209BED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266700</xdr:colOff>
      <xdr:row>77</xdr:row>
      <xdr:rowOff>0</xdr:rowOff>
    </xdr:from>
    <xdr:to>
      <xdr:col>17</xdr:col>
      <xdr:colOff>333375</xdr:colOff>
      <xdr:row>102</xdr:row>
      <xdr:rowOff>0</xdr:rowOff>
    </xdr:to>
    <xdr:graphicFrame macro="">
      <xdr:nvGraphicFramePr>
        <xdr:cNvPr id="7" name="Chart 6">
          <a:extLst>
            <a:ext uri="{FF2B5EF4-FFF2-40B4-BE49-F238E27FC236}">
              <a16:creationId xmlns:a16="http://schemas.microsoft.com/office/drawing/2014/main" id="{335B8078-3DAA-4DFE-8186-D98AEFF41F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209550</xdr:colOff>
      <xdr:row>76</xdr:row>
      <xdr:rowOff>180975</xdr:rowOff>
    </xdr:from>
    <xdr:to>
      <xdr:col>31</xdr:col>
      <xdr:colOff>295275</xdr:colOff>
      <xdr:row>102</xdr:row>
      <xdr:rowOff>19049</xdr:rowOff>
    </xdr:to>
    <xdr:graphicFrame macro="">
      <xdr:nvGraphicFramePr>
        <xdr:cNvPr id="8" name="Chart 7">
          <a:extLst>
            <a:ext uri="{FF2B5EF4-FFF2-40B4-BE49-F238E27FC236}">
              <a16:creationId xmlns:a16="http://schemas.microsoft.com/office/drawing/2014/main" id="{FC86A707-98EE-41E5-9EA7-217BBCE136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54</xdr:col>
      <xdr:colOff>304800</xdr:colOff>
      <xdr:row>40</xdr:row>
      <xdr:rowOff>76200</xdr:rowOff>
    </xdr:from>
    <xdr:to>
      <xdr:col>62</xdr:col>
      <xdr:colOff>564696</xdr:colOff>
      <xdr:row>56</xdr:row>
      <xdr:rowOff>95250</xdr:rowOff>
    </xdr:to>
    <xdr:graphicFrame macro="">
      <xdr:nvGraphicFramePr>
        <xdr:cNvPr id="4" name="Chart 3">
          <a:extLst>
            <a:ext uri="{FF2B5EF4-FFF2-40B4-BE49-F238E27FC236}">
              <a16:creationId xmlns:a16="http://schemas.microsoft.com/office/drawing/2014/main" id="{1F793C5D-9DF1-4977-B473-60FB86BDF9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46</xdr:col>
      <xdr:colOff>415018</xdr:colOff>
      <xdr:row>40</xdr:row>
      <xdr:rowOff>180975</xdr:rowOff>
    </xdr:from>
    <xdr:to>
      <xdr:col>54</xdr:col>
      <xdr:colOff>179614</xdr:colOff>
      <xdr:row>54</xdr:row>
      <xdr:rowOff>9524</xdr:rowOff>
    </xdr:to>
    <xdr:graphicFrame macro="">
      <xdr:nvGraphicFramePr>
        <xdr:cNvPr id="5" name="Chart 4">
          <a:extLst>
            <a:ext uri="{FF2B5EF4-FFF2-40B4-BE49-F238E27FC236}">
              <a16:creationId xmlns:a16="http://schemas.microsoft.com/office/drawing/2014/main" id="{C9F16F2A-43C3-4252-81C0-1CF866A384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47</xdr:col>
      <xdr:colOff>571500</xdr:colOff>
      <xdr:row>57</xdr:row>
      <xdr:rowOff>95249</xdr:rowOff>
    </xdr:from>
    <xdr:to>
      <xdr:col>56</xdr:col>
      <xdr:colOff>221796</xdr:colOff>
      <xdr:row>73</xdr:row>
      <xdr:rowOff>114299</xdr:rowOff>
    </xdr:to>
    <xdr:graphicFrame macro="">
      <xdr:nvGraphicFramePr>
        <xdr:cNvPr id="9" name="Chart 8">
          <a:extLst>
            <a:ext uri="{FF2B5EF4-FFF2-40B4-BE49-F238E27FC236}">
              <a16:creationId xmlns:a16="http://schemas.microsoft.com/office/drawing/2014/main" id="{C69FDF9C-EFCA-4A1F-9DFD-7D11BAF780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65</xdr:col>
      <xdr:colOff>530679</xdr:colOff>
      <xdr:row>26</xdr:row>
      <xdr:rowOff>76199</xdr:rowOff>
    </xdr:from>
    <xdr:to>
      <xdr:col>74</xdr:col>
      <xdr:colOff>180975</xdr:colOff>
      <xdr:row>42</xdr:row>
      <xdr:rowOff>95249</xdr:rowOff>
    </xdr:to>
    <xdr:graphicFrame macro="">
      <xdr:nvGraphicFramePr>
        <xdr:cNvPr id="10" name="Chart 9">
          <a:extLst>
            <a:ext uri="{FF2B5EF4-FFF2-40B4-BE49-F238E27FC236}">
              <a16:creationId xmlns:a16="http://schemas.microsoft.com/office/drawing/2014/main" id="{2216F9DF-AC06-4425-A8D3-DF68845D01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10583</xdr:colOff>
      <xdr:row>0</xdr:row>
      <xdr:rowOff>95250</xdr:rowOff>
    </xdr:from>
    <xdr:to>
      <xdr:col>14</xdr:col>
      <xdr:colOff>56916</xdr:colOff>
      <xdr:row>32</xdr:row>
      <xdr:rowOff>119250</xdr:rowOff>
    </xdr:to>
    <xdr:graphicFrame macro="">
      <xdr:nvGraphicFramePr>
        <xdr:cNvPr id="3" name="Chart 2">
          <a:extLst>
            <a:ext uri="{FF2B5EF4-FFF2-40B4-BE49-F238E27FC236}">
              <a16:creationId xmlns:a16="http://schemas.microsoft.com/office/drawing/2014/main" id="{880D5C03-9AC8-4C14-B645-BEA65F25FE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99</xdr:row>
      <xdr:rowOff>6336</xdr:rowOff>
    </xdr:from>
    <xdr:to>
      <xdr:col>14</xdr:col>
      <xdr:colOff>46333</xdr:colOff>
      <xdr:row>131</xdr:row>
      <xdr:rowOff>30336</xdr:rowOff>
    </xdr:to>
    <xdr:graphicFrame macro="">
      <xdr:nvGraphicFramePr>
        <xdr:cNvPr id="4" name="Chart 3">
          <a:extLst>
            <a:ext uri="{FF2B5EF4-FFF2-40B4-BE49-F238E27FC236}">
              <a16:creationId xmlns:a16="http://schemas.microsoft.com/office/drawing/2014/main" id="{09E1A6ED-2043-40DA-847A-0DC6060A7A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65</xdr:row>
      <xdr:rowOff>179904</xdr:rowOff>
    </xdr:from>
    <xdr:to>
      <xdr:col>14</xdr:col>
      <xdr:colOff>46333</xdr:colOff>
      <xdr:row>98</xdr:row>
      <xdr:rowOff>13404</xdr:rowOff>
    </xdr:to>
    <xdr:graphicFrame macro="">
      <xdr:nvGraphicFramePr>
        <xdr:cNvPr id="6" name="Chart 5">
          <a:extLst>
            <a:ext uri="{FF2B5EF4-FFF2-40B4-BE49-F238E27FC236}">
              <a16:creationId xmlns:a16="http://schemas.microsoft.com/office/drawing/2014/main" id="{37A54056-9C6B-4124-BFEB-A30DD4954C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131</xdr:row>
      <xdr:rowOff>190487</xdr:rowOff>
    </xdr:from>
    <xdr:to>
      <xdr:col>14</xdr:col>
      <xdr:colOff>46333</xdr:colOff>
      <xdr:row>164</xdr:row>
      <xdr:rowOff>23987</xdr:rowOff>
    </xdr:to>
    <xdr:graphicFrame macro="">
      <xdr:nvGraphicFramePr>
        <xdr:cNvPr id="7" name="Chart 6">
          <a:extLst>
            <a:ext uri="{FF2B5EF4-FFF2-40B4-BE49-F238E27FC236}">
              <a16:creationId xmlns:a16="http://schemas.microsoft.com/office/drawing/2014/main" id="{E29E957C-679B-448B-8EA4-7EE0F2618D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32</xdr:row>
      <xdr:rowOff>190487</xdr:rowOff>
    </xdr:from>
    <xdr:to>
      <xdr:col>14</xdr:col>
      <xdr:colOff>46333</xdr:colOff>
      <xdr:row>65</xdr:row>
      <xdr:rowOff>23987</xdr:rowOff>
    </xdr:to>
    <xdr:graphicFrame macro="">
      <xdr:nvGraphicFramePr>
        <xdr:cNvPr id="8" name="Chart 7">
          <a:extLst>
            <a:ext uri="{FF2B5EF4-FFF2-40B4-BE49-F238E27FC236}">
              <a16:creationId xmlns:a16="http://schemas.microsoft.com/office/drawing/2014/main" id="{F124C5DF-32CA-44F6-B601-4BDAAFBB11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44</xdr:col>
      <xdr:colOff>0</xdr:colOff>
      <xdr:row>1</xdr:row>
      <xdr:rowOff>0</xdr:rowOff>
    </xdr:from>
    <xdr:to>
      <xdr:col>54</xdr:col>
      <xdr:colOff>461435</xdr:colOff>
      <xdr:row>19</xdr:row>
      <xdr:rowOff>175683</xdr:rowOff>
    </xdr:to>
    <xdr:graphicFrame macro="">
      <xdr:nvGraphicFramePr>
        <xdr:cNvPr id="12" name="Chart 11">
          <a:extLst>
            <a:ext uri="{FF2B5EF4-FFF2-40B4-BE49-F238E27FC236}">
              <a16:creationId xmlns:a16="http://schemas.microsoft.com/office/drawing/2014/main" id="{7C482A47-8928-4163-8116-0EAC91AB01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44</xdr:col>
      <xdr:colOff>46303</xdr:colOff>
      <xdr:row>67</xdr:row>
      <xdr:rowOff>128323</xdr:rowOff>
    </xdr:from>
    <xdr:to>
      <xdr:col>54</xdr:col>
      <xdr:colOff>555361</xdr:colOff>
      <xdr:row>86</xdr:row>
      <xdr:rowOff>113506</xdr:rowOff>
    </xdr:to>
    <xdr:graphicFrame macro="">
      <xdr:nvGraphicFramePr>
        <xdr:cNvPr id="13" name="Chart 12">
          <a:extLst>
            <a:ext uri="{FF2B5EF4-FFF2-40B4-BE49-F238E27FC236}">
              <a16:creationId xmlns:a16="http://schemas.microsoft.com/office/drawing/2014/main" id="{348931F9-188A-4B57-9755-BA55EB7F34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44</xdr:col>
      <xdr:colOff>33074</xdr:colOff>
      <xdr:row>87</xdr:row>
      <xdr:rowOff>58208</xdr:rowOff>
    </xdr:from>
    <xdr:to>
      <xdr:col>54</xdr:col>
      <xdr:colOff>529848</xdr:colOff>
      <xdr:row>106</xdr:row>
      <xdr:rowOff>43391</xdr:rowOff>
    </xdr:to>
    <xdr:graphicFrame macro="">
      <xdr:nvGraphicFramePr>
        <xdr:cNvPr id="14" name="Chart 13">
          <a:extLst>
            <a:ext uri="{FF2B5EF4-FFF2-40B4-BE49-F238E27FC236}">
              <a16:creationId xmlns:a16="http://schemas.microsoft.com/office/drawing/2014/main" id="{5112B8E4-46F0-46F1-BC7E-BB55467AAE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44</xdr:col>
      <xdr:colOff>0</xdr:colOff>
      <xdr:row>21</xdr:row>
      <xdr:rowOff>33073</xdr:rowOff>
    </xdr:from>
    <xdr:to>
      <xdr:col>54</xdr:col>
      <xdr:colOff>437624</xdr:colOff>
      <xdr:row>46</xdr:row>
      <xdr:rowOff>18256</xdr:rowOff>
    </xdr:to>
    <xdr:graphicFrame macro="">
      <xdr:nvGraphicFramePr>
        <xdr:cNvPr id="15" name="Chart 14">
          <a:extLst>
            <a:ext uri="{FF2B5EF4-FFF2-40B4-BE49-F238E27FC236}">
              <a16:creationId xmlns:a16="http://schemas.microsoft.com/office/drawing/2014/main" id="{9F74C5F7-73FB-4D3E-AD89-7133425037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44</xdr:col>
      <xdr:colOff>23812</xdr:colOff>
      <xdr:row>47</xdr:row>
      <xdr:rowOff>80698</xdr:rowOff>
    </xdr:from>
    <xdr:to>
      <xdr:col>54</xdr:col>
      <xdr:colOff>461436</xdr:colOff>
      <xdr:row>66</xdr:row>
      <xdr:rowOff>65881</xdr:rowOff>
    </xdr:to>
    <xdr:graphicFrame macro="">
      <xdr:nvGraphicFramePr>
        <xdr:cNvPr id="16" name="Chart 15">
          <a:extLst>
            <a:ext uri="{FF2B5EF4-FFF2-40B4-BE49-F238E27FC236}">
              <a16:creationId xmlns:a16="http://schemas.microsoft.com/office/drawing/2014/main" id="{81241E9D-6F7D-4948-B1AC-7B253F47E7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16</xdr:col>
      <xdr:colOff>0</xdr:colOff>
      <xdr:row>132</xdr:row>
      <xdr:rowOff>0</xdr:rowOff>
    </xdr:from>
    <xdr:to>
      <xdr:col>30</xdr:col>
      <xdr:colOff>46333</xdr:colOff>
      <xdr:row>157</xdr:row>
      <xdr:rowOff>158700</xdr:rowOff>
    </xdr:to>
    <xdr:graphicFrame macro="">
      <xdr:nvGraphicFramePr>
        <xdr:cNvPr id="18" name="Chart 17">
          <a:extLst>
            <a:ext uri="{FF2B5EF4-FFF2-40B4-BE49-F238E27FC236}">
              <a16:creationId xmlns:a16="http://schemas.microsoft.com/office/drawing/2014/main" id="{F7885055-7913-4584-BFE9-29EFFB5A86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73</xdr:col>
      <xdr:colOff>434253</xdr:colOff>
      <xdr:row>0</xdr:row>
      <xdr:rowOff>166689</xdr:rowOff>
    </xdr:from>
    <xdr:to>
      <xdr:col>87</xdr:col>
      <xdr:colOff>482103</xdr:colOff>
      <xdr:row>33</xdr:row>
      <xdr:rowOff>189</xdr:rowOff>
    </xdr:to>
    <xdr:graphicFrame macro="">
      <xdr:nvGraphicFramePr>
        <xdr:cNvPr id="19" name="Chart 18">
          <a:extLst>
            <a:ext uri="{FF2B5EF4-FFF2-40B4-BE49-F238E27FC236}">
              <a16:creationId xmlns:a16="http://schemas.microsoft.com/office/drawing/2014/main" id="{6184F9A4-3E17-4D53-AE8E-5B1E2D441C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57</xdr:col>
      <xdr:colOff>19049</xdr:colOff>
      <xdr:row>1</xdr:row>
      <xdr:rowOff>9524</xdr:rowOff>
    </xdr:from>
    <xdr:to>
      <xdr:col>71</xdr:col>
      <xdr:colOff>66899</xdr:colOff>
      <xdr:row>33</xdr:row>
      <xdr:rowOff>33524</xdr:rowOff>
    </xdr:to>
    <xdr:graphicFrame macro="">
      <xdr:nvGraphicFramePr>
        <xdr:cNvPr id="20" name="Chart 19">
          <a:extLst>
            <a:ext uri="{FF2B5EF4-FFF2-40B4-BE49-F238E27FC236}">
              <a16:creationId xmlns:a16="http://schemas.microsoft.com/office/drawing/2014/main" id="{8604F3CC-5A6B-405A-9D64-C83FDEFF8E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91</xdr:col>
      <xdr:colOff>189200</xdr:colOff>
      <xdr:row>1</xdr:row>
      <xdr:rowOff>9522</xdr:rowOff>
    </xdr:from>
    <xdr:to>
      <xdr:col>105</xdr:col>
      <xdr:colOff>224061</xdr:colOff>
      <xdr:row>33</xdr:row>
      <xdr:rowOff>33522</xdr:rowOff>
    </xdr:to>
    <xdr:graphicFrame macro="">
      <xdr:nvGraphicFramePr>
        <xdr:cNvPr id="21" name="Chart 20">
          <a:extLst>
            <a:ext uri="{FF2B5EF4-FFF2-40B4-BE49-F238E27FC236}">
              <a16:creationId xmlns:a16="http://schemas.microsoft.com/office/drawing/2014/main" id="{07AFB566-DBDF-40AD-95BA-A05E6D2AD2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56</xdr:col>
      <xdr:colOff>571499</xdr:colOff>
      <xdr:row>34</xdr:row>
      <xdr:rowOff>176211</xdr:rowOff>
    </xdr:from>
    <xdr:to>
      <xdr:col>71</xdr:col>
      <xdr:colOff>224</xdr:colOff>
      <xdr:row>67</xdr:row>
      <xdr:rowOff>9711</xdr:rowOff>
    </xdr:to>
    <xdr:graphicFrame macro="">
      <xdr:nvGraphicFramePr>
        <xdr:cNvPr id="22" name="Chart 21">
          <a:extLst>
            <a:ext uri="{FF2B5EF4-FFF2-40B4-BE49-F238E27FC236}">
              <a16:creationId xmlns:a16="http://schemas.microsoft.com/office/drawing/2014/main" id="{D90CBEF7-FA65-4692-85FE-BCC3E8709D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73</xdr:col>
      <xdr:colOff>566736</xdr:colOff>
      <xdr:row>35</xdr:row>
      <xdr:rowOff>23811</xdr:rowOff>
    </xdr:from>
    <xdr:to>
      <xdr:col>87</xdr:col>
      <xdr:colOff>614586</xdr:colOff>
      <xdr:row>67</xdr:row>
      <xdr:rowOff>47811</xdr:rowOff>
    </xdr:to>
    <xdr:graphicFrame macro="">
      <xdr:nvGraphicFramePr>
        <xdr:cNvPr id="23" name="Chart 22">
          <a:extLst>
            <a:ext uri="{FF2B5EF4-FFF2-40B4-BE49-F238E27FC236}">
              <a16:creationId xmlns:a16="http://schemas.microsoft.com/office/drawing/2014/main" id="{0298AF7D-F835-49C1-9A0F-1C59D569EA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74</xdr:col>
      <xdr:colOff>0</xdr:colOff>
      <xdr:row>69</xdr:row>
      <xdr:rowOff>0</xdr:rowOff>
    </xdr:from>
    <xdr:to>
      <xdr:col>88</xdr:col>
      <xdr:colOff>47850</xdr:colOff>
      <xdr:row>101</xdr:row>
      <xdr:rowOff>24000</xdr:rowOff>
    </xdr:to>
    <xdr:graphicFrame macro="">
      <xdr:nvGraphicFramePr>
        <xdr:cNvPr id="24" name="Chart 23">
          <a:extLst>
            <a:ext uri="{FF2B5EF4-FFF2-40B4-BE49-F238E27FC236}">
              <a16:creationId xmlns:a16="http://schemas.microsoft.com/office/drawing/2014/main" id="{C702BBC9-DDC1-4C52-B0CA-7165D11F6F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89</xdr:col>
      <xdr:colOff>0</xdr:colOff>
      <xdr:row>69</xdr:row>
      <xdr:rowOff>0</xdr:rowOff>
    </xdr:from>
    <xdr:to>
      <xdr:col>103</xdr:col>
      <xdr:colOff>47850</xdr:colOff>
      <xdr:row>101</xdr:row>
      <xdr:rowOff>24000</xdr:rowOff>
    </xdr:to>
    <xdr:graphicFrame macro="">
      <xdr:nvGraphicFramePr>
        <xdr:cNvPr id="26" name="Chart 25">
          <a:extLst>
            <a:ext uri="{FF2B5EF4-FFF2-40B4-BE49-F238E27FC236}">
              <a16:creationId xmlns:a16="http://schemas.microsoft.com/office/drawing/2014/main" id="{DBDB41C9-4411-4E15-954E-1969FCC90D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73</xdr:col>
      <xdr:colOff>585108</xdr:colOff>
      <xdr:row>103</xdr:row>
      <xdr:rowOff>0</xdr:rowOff>
    </xdr:from>
    <xdr:to>
      <xdr:col>88</xdr:col>
      <xdr:colOff>40286</xdr:colOff>
      <xdr:row>125</xdr:row>
      <xdr:rowOff>129000</xdr:rowOff>
    </xdr:to>
    <xdr:graphicFrame macro="">
      <xdr:nvGraphicFramePr>
        <xdr:cNvPr id="25" name="Chart 24">
          <a:extLst>
            <a:ext uri="{FF2B5EF4-FFF2-40B4-BE49-F238E27FC236}">
              <a16:creationId xmlns:a16="http://schemas.microsoft.com/office/drawing/2014/main" id="{3A59AC4E-DFBF-4886-918B-6A916E804B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105</xdr:col>
      <xdr:colOff>0</xdr:colOff>
      <xdr:row>102</xdr:row>
      <xdr:rowOff>0</xdr:rowOff>
    </xdr:from>
    <xdr:to>
      <xdr:col>119</xdr:col>
      <xdr:colOff>34861</xdr:colOff>
      <xdr:row>134</xdr:row>
      <xdr:rowOff>24000</xdr:rowOff>
    </xdr:to>
    <xdr:graphicFrame macro="">
      <xdr:nvGraphicFramePr>
        <xdr:cNvPr id="27" name="Chart 26">
          <a:extLst>
            <a:ext uri="{FF2B5EF4-FFF2-40B4-BE49-F238E27FC236}">
              <a16:creationId xmlns:a16="http://schemas.microsoft.com/office/drawing/2014/main" id="{785E614D-00BC-46A6-AA51-4CF5EA145D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105</xdr:col>
      <xdr:colOff>0</xdr:colOff>
      <xdr:row>69</xdr:row>
      <xdr:rowOff>0</xdr:rowOff>
    </xdr:from>
    <xdr:to>
      <xdr:col>119</xdr:col>
      <xdr:colOff>34861</xdr:colOff>
      <xdr:row>101</xdr:row>
      <xdr:rowOff>24000</xdr:rowOff>
    </xdr:to>
    <xdr:graphicFrame macro="">
      <xdr:nvGraphicFramePr>
        <xdr:cNvPr id="28" name="Chart 27">
          <a:extLst>
            <a:ext uri="{FF2B5EF4-FFF2-40B4-BE49-F238E27FC236}">
              <a16:creationId xmlns:a16="http://schemas.microsoft.com/office/drawing/2014/main" id="{E7F0268B-E13E-4A60-A403-2924E38AC2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120</xdr:col>
      <xdr:colOff>0</xdr:colOff>
      <xdr:row>69</xdr:row>
      <xdr:rowOff>0</xdr:rowOff>
    </xdr:from>
    <xdr:to>
      <xdr:col>134</xdr:col>
      <xdr:colOff>34861</xdr:colOff>
      <xdr:row>101</xdr:row>
      <xdr:rowOff>24000</xdr:rowOff>
    </xdr:to>
    <xdr:graphicFrame macro="">
      <xdr:nvGraphicFramePr>
        <xdr:cNvPr id="29" name="Chart 28">
          <a:extLst>
            <a:ext uri="{FF2B5EF4-FFF2-40B4-BE49-F238E27FC236}">
              <a16:creationId xmlns:a16="http://schemas.microsoft.com/office/drawing/2014/main" id="{53BE8F68-B2A8-4E0F-9372-77DF148B18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137</xdr:col>
      <xdr:colOff>23813</xdr:colOff>
      <xdr:row>9</xdr:row>
      <xdr:rowOff>0</xdr:rowOff>
    </xdr:from>
    <xdr:to>
      <xdr:col>150</xdr:col>
      <xdr:colOff>615188</xdr:colOff>
      <xdr:row>41</xdr:row>
      <xdr:rowOff>24000</xdr:rowOff>
    </xdr:to>
    <xdr:graphicFrame macro="">
      <xdr:nvGraphicFramePr>
        <xdr:cNvPr id="30" name="Chart 29">
          <a:extLst>
            <a:ext uri="{FF2B5EF4-FFF2-40B4-BE49-F238E27FC236}">
              <a16:creationId xmlns:a16="http://schemas.microsoft.com/office/drawing/2014/main" id="{ADEF082E-937F-4393-9FBC-6E37906B8B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137</xdr:col>
      <xdr:colOff>0</xdr:colOff>
      <xdr:row>44</xdr:row>
      <xdr:rowOff>0</xdr:rowOff>
    </xdr:from>
    <xdr:to>
      <xdr:col>151</xdr:col>
      <xdr:colOff>67500</xdr:colOff>
      <xdr:row>76</xdr:row>
      <xdr:rowOff>24000</xdr:rowOff>
    </xdr:to>
    <xdr:graphicFrame macro="">
      <xdr:nvGraphicFramePr>
        <xdr:cNvPr id="31" name="Chart 30">
          <a:extLst>
            <a:ext uri="{FF2B5EF4-FFF2-40B4-BE49-F238E27FC236}">
              <a16:creationId xmlns:a16="http://schemas.microsoft.com/office/drawing/2014/main" id="{E03A6C5F-FC03-4CB2-AF6B-42C29A6F6A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157</xdr:col>
      <xdr:colOff>353785</xdr:colOff>
      <xdr:row>26</xdr:row>
      <xdr:rowOff>0</xdr:rowOff>
    </xdr:from>
    <xdr:to>
      <xdr:col>171</xdr:col>
      <xdr:colOff>421285</xdr:colOff>
      <xdr:row>58</xdr:row>
      <xdr:rowOff>24000</xdr:rowOff>
    </xdr:to>
    <xdr:graphicFrame macro="">
      <xdr:nvGraphicFramePr>
        <xdr:cNvPr id="33" name="Chart 32">
          <a:extLst>
            <a:ext uri="{FF2B5EF4-FFF2-40B4-BE49-F238E27FC236}">
              <a16:creationId xmlns:a16="http://schemas.microsoft.com/office/drawing/2014/main" id="{6DC10B0D-E8C2-4E7A-B942-CD1C166326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157</xdr:col>
      <xdr:colOff>367392</xdr:colOff>
      <xdr:row>60</xdr:row>
      <xdr:rowOff>163286</xdr:rowOff>
    </xdr:from>
    <xdr:to>
      <xdr:col>171</xdr:col>
      <xdr:colOff>434892</xdr:colOff>
      <xdr:row>79</xdr:row>
      <xdr:rowOff>143786</xdr:rowOff>
    </xdr:to>
    <xdr:graphicFrame macro="">
      <xdr:nvGraphicFramePr>
        <xdr:cNvPr id="34" name="Chart 33">
          <a:extLst>
            <a:ext uri="{FF2B5EF4-FFF2-40B4-BE49-F238E27FC236}">
              <a16:creationId xmlns:a16="http://schemas.microsoft.com/office/drawing/2014/main" id="{1A648E1B-B661-4BA9-9528-0F6C348738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137</xdr:col>
      <xdr:colOff>0</xdr:colOff>
      <xdr:row>77</xdr:row>
      <xdr:rowOff>190499</xdr:rowOff>
    </xdr:from>
    <xdr:to>
      <xdr:col>151</xdr:col>
      <xdr:colOff>67500</xdr:colOff>
      <xdr:row>110</xdr:row>
      <xdr:rowOff>23999</xdr:rowOff>
    </xdr:to>
    <xdr:graphicFrame macro="">
      <xdr:nvGraphicFramePr>
        <xdr:cNvPr id="35" name="Chart 34">
          <a:extLst>
            <a:ext uri="{FF2B5EF4-FFF2-40B4-BE49-F238E27FC236}">
              <a16:creationId xmlns:a16="http://schemas.microsoft.com/office/drawing/2014/main" id="{D5912319-E7A3-4F12-A3F3-855C71F561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137</xdr:col>
      <xdr:colOff>0</xdr:colOff>
      <xdr:row>111</xdr:row>
      <xdr:rowOff>190499</xdr:rowOff>
    </xdr:from>
    <xdr:to>
      <xdr:col>151</xdr:col>
      <xdr:colOff>67500</xdr:colOff>
      <xdr:row>144</xdr:row>
      <xdr:rowOff>23999</xdr:rowOff>
    </xdr:to>
    <xdr:graphicFrame macro="">
      <xdr:nvGraphicFramePr>
        <xdr:cNvPr id="32" name="Chart 31">
          <a:extLst>
            <a:ext uri="{FF2B5EF4-FFF2-40B4-BE49-F238E27FC236}">
              <a16:creationId xmlns:a16="http://schemas.microsoft.com/office/drawing/2014/main" id="{A4154E3D-8D1D-468D-973A-82D9DCFA56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89</xdr:col>
      <xdr:colOff>0</xdr:colOff>
      <xdr:row>103</xdr:row>
      <xdr:rowOff>0</xdr:rowOff>
    </xdr:from>
    <xdr:to>
      <xdr:col>103</xdr:col>
      <xdr:colOff>47850</xdr:colOff>
      <xdr:row>135</xdr:row>
      <xdr:rowOff>24000</xdr:rowOff>
    </xdr:to>
    <xdr:graphicFrame macro="">
      <xdr:nvGraphicFramePr>
        <xdr:cNvPr id="36" name="Chart 35">
          <a:extLst>
            <a:ext uri="{FF2B5EF4-FFF2-40B4-BE49-F238E27FC236}">
              <a16:creationId xmlns:a16="http://schemas.microsoft.com/office/drawing/2014/main" id="{45C74EB8-6C84-4A22-9C4F-B61C6D411E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120</xdr:col>
      <xdr:colOff>0</xdr:colOff>
      <xdr:row>102</xdr:row>
      <xdr:rowOff>0</xdr:rowOff>
    </xdr:from>
    <xdr:to>
      <xdr:col>134</xdr:col>
      <xdr:colOff>34861</xdr:colOff>
      <xdr:row>134</xdr:row>
      <xdr:rowOff>24000</xdr:rowOff>
    </xdr:to>
    <xdr:graphicFrame macro="">
      <xdr:nvGraphicFramePr>
        <xdr:cNvPr id="37" name="Chart 36">
          <a:extLst>
            <a:ext uri="{FF2B5EF4-FFF2-40B4-BE49-F238E27FC236}">
              <a16:creationId xmlns:a16="http://schemas.microsoft.com/office/drawing/2014/main" id="{450E6195-E7D6-4398-A796-F6F96CDB9B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74</xdr:col>
      <xdr:colOff>0</xdr:colOff>
      <xdr:row>136</xdr:row>
      <xdr:rowOff>0</xdr:rowOff>
    </xdr:from>
    <xdr:to>
      <xdr:col>88</xdr:col>
      <xdr:colOff>67500</xdr:colOff>
      <xdr:row>158</xdr:row>
      <xdr:rowOff>129000</xdr:rowOff>
    </xdr:to>
    <xdr:graphicFrame macro="">
      <xdr:nvGraphicFramePr>
        <xdr:cNvPr id="38" name="Chart 37">
          <a:extLst>
            <a:ext uri="{FF2B5EF4-FFF2-40B4-BE49-F238E27FC236}">
              <a16:creationId xmlns:a16="http://schemas.microsoft.com/office/drawing/2014/main" id="{E7CBCC16-9971-40A3-A87C-BAA8F431AA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89</xdr:col>
      <xdr:colOff>0</xdr:colOff>
      <xdr:row>136</xdr:row>
      <xdr:rowOff>0</xdr:rowOff>
    </xdr:from>
    <xdr:to>
      <xdr:col>103</xdr:col>
      <xdr:colOff>47850</xdr:colOff>
      <xdr:row>168</xdr:row>
      <xdr:rowOff>24000</xdr:rowOff>
    </xdr:to>
    <xdr:graphicFrame macro="">
      <xdr:nvGraphicFramePr>
        <xdr:cNvPr id="39" name="Chart 38">
          <a:extLst>
            <a:ext uri="{FF2B5EF4-FFF2-40B4-BE49-F238E27FC236}">
              <a16:creationId xmlns:a16="http://schemas.microsoft.com/office/drawing/2014/main" id="{4DE7F92D-9989-447B-8AD6-6166C4CD64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74</xdr:col>
      <xdr:colOff>0</xdr:colOff>
      <xdr:row>173</xdr:row>
      <xdr:rowOff>0</xdr:rowOff>
    </xdr:from>
    <xdr:to>
      <xdr:col>88</xdr:col>
      <xdr:colOff>38325</xdr:colOff>
      <xdr:row>205</xdr:row>
      <xdr:rowOff>24000</xdr:rowOff>
    </xdr:to>
    <xdr:graphicFrame macro="">
      <xdr:nvGraphicFramePr>
        <xdr:cNvPr id="40" name="Chart 39">
          <a:extLst>
            <a:ext uri="{FF2B5EF4-FFF2-40B4-BE49-F238E27FC236}">
              <a16:creationId xmlns:a16="http://schemas.microsoft.com/office/drawing/2014/main" id="{B8776A3A-D6A2-4389-9F70-C55EFA9307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74</xdr:col>
      <xdr:colOff>0</xdr:colOff>
      <xdr:row>207</xdr:row>
      <xdr:rowOff>0</xdr:rowOff>
    </xdr:from>
    <xdr:to>
      <xdr:col>88</xdr:col>
      <xdr:colOff>38325</xdr:colOff>
      <xdr:row>239</xdr:row>
      <xdr:rowOff>24000</xdr:rowOff>
    </xdr:to>
    <xdr:graphicFrame macro="">
      <xdr:nvGraphicFramePr>
        <xdr:cNvPr id="42" name="Chart 41">
          <a:extLst>
            <a:ext uri="{FF2B5EF4-FFF2-40B4-BE49-F238E27FC236}">
              <a16:creationId xmlns:a16="http://schemas.microsoft.com/office/drawing/2014/main" id="{A484A948-3860-4A66-B0BE-E2422577DF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89</xdr:col>
      <xdr:colOff>0</xdr:colOff>
      <xdr:row>207</xdr:row>
      <xdr:rowOff>0</xdr:rowOff>
    </xdr:from>
    <xdr:to>
      <xdr:col>103</xdr:col>
      <xdr:colOff>38325</xdr:colOff>
      <xdr:row>239</xdr:row>
      <xdr:rowOff>24000</xdr:rowOff>
    </xdr:to>
    <xdr:graphicFrame macro="">
      <xdr:nvGraphicFramePr>
        <xdr:cNvPr id="43" name="Chart 42">
          <a:extLst>
            <a:ext uri="{FF2B5EF4-FFF2-40B4-BE49-F238E27FC236}">
              <a16:creationId xmlns:a16="http://schemas.microsoft.com/office/drawing/2014/main" id="{533CF01B-5BAE-4F19-A07E-116C6DAD2E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73</xdr:col>
      <xdr:colOff>612321</xdr:colOff>
      <xdr:row>241</xdr:row>
      <xdr:rowOff>0</xdr:rowOff>
    </xdr:from>
    <xdr:to>
      <xdr:col>88</xdr:col>
      <xdr:colOff>67499</xdr:colOff>
      <xdr:row>263</xdr:row>
      <xdr:rowOff>129000</xdr:rowOff>
    </xdr:to>
    <xdr:graphicFrame macro="">
      <xdr:nvGraphicFramePr>
        <xdr:cNvPr id="44" name="Chart 43">
          <a:extLst>
            <a:ext uri="{FF2B5EF4-FFF2-40B4-BE49-F238E27FC236}">
              <a16:creationId xmlns:a16="http://schemas.microsoft.com/office/drawing/2014/main" id="{D432E2B0-28FC-47AC-B1AC-0B611BF673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88</xdr:col>
      <xdr:colOff>612320</xdr:colOff>
      <xdr:row>241</xdr:row>
      <xdr:rowOff>0</xdr:rowOff>
    </xdr:from>
    <xdr:to>
      <xdr:col>103</xdr:col>
      <xdr:colOff>67499</xdr:colOff>
      <xdr:row>263</xdr:row>
      <xdr:rowOff>129000</xdr:rowOff>
    </xdr:to>
    <xdr:graphicFrame macro="">
      <xdr:nvGraphicFramePr>
        <xdr:cNvPr id="45" name="Chart 44">
          <a:extLst>
            <a:ext uri="{FF2B5EF4-FFF2-40B4-BE49-F238E27FC236}">
              <a16:creationId xmlns:a16="http://schemas.microsoft.com/office/drawing/2014/main" id="{72797CBF-5B22-4571-BF95-B7FA6F6F37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xdr:from>
      <xdr:col>104</xdr:col>
      <xdr:colOff>612320</xdr:colOff>
      <xdr:row>136</xdr:row>
      <xdr:rowOff>0</xdr:rowOff>
    </xdr:from>
    <xdr:to>
      <xdr:col>119</xdr:col>
      <xdr:colOff>67499</xdr:colOff>
      <xdr:row>158</xdr:row>
      <xdr:rowOff>129000</xdr:rowOff>
    </xdr:to>
    <xdr:graphicFrame macro="">
      <xdr:nvGraphicFramePr>
        <xdr:cNvPr id="46" name="Chart 45">
          <a:extLst>
            <a:ext uri="{FF2B5EF4-FFF2-40B4-BE49-F238E27FC236}">
              <a16:creationId xmlns:a16="http://schemas.microsoft.com/office/drawing/2014/main" id="{052D42EB-49C9-4C9E-885F-1EDCA52780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xdr:from>
      <xdr:col>120</xdr:col>
      <xdr:colOff>-1</xdr:colOff>
      <xdr:row>136</xdr:row>
      <xdr:rowOff>0</xdr:rowOff>
    </xdr:from>
    <xdr:to>
      <xdr:col>134</xdr:col>
      <xdr:colOff>67499</xdr:colOff>
      <xdr:row>158</xdr:row>
      <xdr:rowOff>129000</xdr:rowOff>
    </xdr:to>
    <xdr:graphicFrame macro="">
      <xdr:nvGraphicFramePr>
        <xdr:cNvPr id="47" name="Chart 46">
          <a:extLst>
            <a:ext uri="{FF2B5EF4-FFF2-40B4-BE49-F238E27FC236}">
              <a16:creationId xmlns:a16="http://schemas.microsoft.com/office/drawing/2014/main" id="{BED8D0CE-043E-4280-AF43-E5F9A62B26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57</xdr:col>
      <xdr:colOff>-1</xdr:colOff>
      <xdr:row>69</xdr:row>
      <xdr:rowOff>0</xdr:rowOff>
    </xdr:from>
    <xdr:to>
      <xdr:col>71</xdr:col>
      <xdr:colOff>67499</xdr:colOff>
      <xdr:row>91</xdr:row>
      <xdr:rowOff>129000</xdr:rowOff>
    </xdr:to>
    <xdr:graphicFrame macro="">
      <xdr:nvGraphicFramePr>
        <xdr:cNvPr id="48" name="Chart 47">
          <a:extLst>
            <a:ext uri="{FF2B5EF4-FFF2-40B4-BE49-F238E27FC236}">
              <a16:creationId xmlns:a16="http://schemas.microsoft.com/office/drawing/2014/main" id="{1480FD50-A31B-42CF-A460-9E6D1D5A87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twoCellAnchor>
    <xdr:from>
      <xdr:col>16</xdr:col>
      <xdr:colOff>0</xdr:colOff>
      <xdr:row>163</xdr:row>
      <xdr:rowOff>0</xdr:rowOff>
    </xdr:from>
    <xdr:to>
      <xdr:col>30</xdr:col>
      <xdr:colOff>46333</xdr:colOff>
      <xdr:row>188</xdr:row>
      <xdr:rowOff>158700</xdr:rowOff>
    </xdr:to>
    <xdr:graphicFrame macro="">
      <xdr:nvGraphicFramePr>
        <xdr:cNvPr id="49" name="Chart 48">
          <a:extLst>
            <a:ext uri="{FF2B5EF4-FFF2-40B4-BE49-F238E27FC236}">
              <a16:creationId xmlns:a16="http://schemas.microsoft.com/office/drawing/2014/main" id="{E1C12704-05DA-42F2-A5C3-045D6EC830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30</xdr:col>
      <xdr:colOff>138546</xdr:colOff>
      <xdr:row>162</xdr:row>
      <xdr:rowOff>173181</xdr:rowOff>
    </xdr:from>
    <xdr:to>
      <xdr:col>43</xdr:col>
      <xdr:colOff>565637</xdr:colOff>
      <xdr:row>188</xdr:row>
      <xdr:rowOff>141381</xdr:rowOff>
    </xdr:to>
    <xdr:graphicFrame macro="">
      <xdr:nvGraphicFramePr>
        <xdr:cNvPr id="50" name="Chart 49">
          <a:extLst>
            <a:ext uri="{FF2B5EF4-FFF2-40B4-BE49-F238E27FC236}">
              <a16:creationId xmlns:a16="http://schemas.microsoft.com/office/drawing/2014/main" id="{E3FBABDE-D1B3-48A4-8074-24EF456466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
        </a:graphicData>
      </a:graphic>
    </xdr:graphicFrame>
    <xdr:clientData/>
  </xdr:twoCellAnchor>
  <xdr:twoCellAnchor>
    <xdr:from>
      <xdr:col>15</xdr:col>
      <xdr:colOff>588819</xdr:colOff>
      <xdr:row>99</xdr:row>
      <xdr:rowOff>0</xdr:rowOff>
    </xdr:from>
    <xdr:to>
      <xdr:col>30</xdr:col>
      <xdr:colOff>29015</xdr:colOff>
      <xdr:row>131</xdr:row>
      <xdr:rowOff>24000</xdr:rowOff>
    </xdr:to>
    <xdr:graphicFrame macro="">
      <xdr:nvGraphicFramePr>
        <xdr:cNvPr id="51" name="Chart 50">
          <a:extLst>
            <a:ext uri="{FF2B5EF4-FFF2-40B4-BE49-F238E27FC236}">
              <a16:creationId xmlns:a16="http://schemas.microsoft.com/office/drawing/2014/main" id="{68EEF202-0CA3-40B7-99A5-01B5D87A47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3"/>
        </a:graphicData>
      </a:graphic>
    </xdr:graphicFrame>
    <xdr:clientData/>
  </xdr:twoCellAnchor>
  <xdr:twoCellAnchor>
    <xdr:from>
      <xdr:col>30</xdr:col>
      <xdr:colOff>121226</xdr:colOff>
      <xdr:row>99</xdr:row>
      <xdr:rowOff>0</xdr:rowOff>
    </xdr:from>
    <xdr:to>
      <xdr:col>43</xdr:col>
      <xdr:colOff>548559</xdr:colOff>
      <xdr:row>131</xdr:row>
      <xdr:rowOff>24000</xdr:rowOff>
    </xdr:to>
    <xdr:graphicFrame macro="">
      <xdr:nvGraphicFramePr>
        <xdr:cNvPr id="52" name="Chart 51">
          <a:extLst>
            <a:ext uri="{FF2B5EF4-FFF2-40B4-BE49-F238E27FC236}">
              <a16:creationId xmlns:a16="http://schemas.microsoft.com/office/drawing/2014/main" id="{05A57ECE-11E9-4C02-AB6B-B12CBA0D07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4"/>
        </a:graphicData>
      </a:graphic>
    </xdr:graphicFrame>
    <xdr:clientData/>
  </xdr:twoCellAnchor>
  <xdr:twoCellAnchor>
    <xdr:from>
      <xdr:col>29</xdr:col>
      <xdr:colOff>294408</xdr:colOff>
      <xdr:row>67</xdr:row>
      <xdr:rowOff>0</xdr:rowOff>
    </xdr:from>
    <xdr:to>
      <xdr:col>43</xdr:col>
      <xdr:colOff>115605</xdr:colOff>
      <xdr:row>92</xdr:row>
      <xdr:rowOff>158750</xdr:rowOff>
    </xdr:to>
    <xdr:graphicFrame macro="">
      <xdr:nvGraphicFramePr>
        <xdr:cNvPr id="53" name="Chart 52">
          <a:extLst>
            <a:ext uri="{FF2B5EF4-FFF2-40B4-BE49-F238E27FC236}">
              <a16:creationId xmlns:a16="http://schemas.microsoft.com/office/drawing/2014/main" id="{6075DB1F-3535-428A-B38E-341145BC0D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5"/>
        </a:graphicData>
      </a:graphic>
    </xdr:graphicFrame>
    <xdr:clientData/>
  </xdr:twoCellAnchor>
  <xdr:twoCellAnchor>
    <xdr:from>
      <xdr:col>15</xdr:col>
      <xdr:colOff>0</xdr:colOff>
      <xdr:row>67</xdr:row>
      <xdr:rowOff>0</xdr:rowOff>
    </xdr:from>
    <xdr:to>
      <xdr:col>29</xdr:col>
      <xdr:colOff>46332</xdr:colOff>
      <xdr:row>92</xdr:row>
      <xdr:rowOff>158750</xdr:rowOff>
    </xdr:to>
    <xdr:graphicFrame macro="">
      <xdr:nvGraphicFramePr>
        <xdr:cNvPr id="55" name="Chart 54">
          <a:extLst>
            <a:ext uri="{FF2B5EF4-FFF2-40B4-BE49-F238E27FC236}">
              <a16:creationId xmlns:a16="http://schemas.microsoft.com/office/drawing/2014/main" id="{3EE6C9AE-D84D-4590-B684-9729147253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6"/>
        </a:graphicData>
      </a:graphic>
    </xdr:graphicFrame>
    <xdr:clientData/>
  </xdr:twoCellAnchor>
  <xdr:twoCellAnchor>
    <xdr:from>
      <xdr:col>0</xdr:col>
      <xdr:colOff>311727</xdr:colOff>
      <xdr:row>71</xdr:row>
      <xdr:rowOff>155863</xdr:rowOff>
    </xdr:from>
    <xdr:to>
      <xdr:col>14</xdr:col>
      <xdr:colOff>358060</xdr:colOff>
      <xdr:row>97</xdr:row>
      <xdr:rowOff>124113</xdr:rowOff>
    </xdr:to>
    <xdr:graphicFrame macro="">
      <xdr:nvGraphicFramePr>
        <xdr:cNvPr id="56" name="Chart 55">
          <a:extLst>
            <a:ext uri="{FF2B5EF4-FFF2-40B4-BE49-F238E27FC236}">
              <a16:creationId xmlns:a16="http://schemas.microsoft.com/office/drawing/2014/main" id="{5F70EC1B-3E1E-4B8B-B850-88CE510BAB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7"/>
        </a:graphicData>
      </a:graphic>
    </xdr:graphicFrame>
    <xdr:clientData/>
  </xdr:twoCellAnchor>
  <xdr:twoCellAnchor>
    <xdr:from>
      <xdr:col>15</xdr:col>
      <xdr:colOff>17319</xdr:colOff>
      <xdr:row>34</xdr:row>
      <xdr:rowOff>0</xdr:rowOff>
    </xdr:from>
    <xdr:to>
      <xdr:col>29</xdr:col>
      <xdr:colOff>63651</xdr:colOff>
      <xdr:row>66</xdr:row>
      <xdr:rowOff>24000</xdr:rowOff>
    </xdr:to>
    <xdr:graphicFrame macro="">
      <xdr:nvGraphicFramePr>
        <xdr:cNvPr id="57" name="Chart 56">
          <a:extLst>
            <a:ext uri="{FF2B5EF4-FFF2-40B4-BE49-F238E27FC236}">
              <a16:creationId xmlns:a16="http://schemas.microsoft.com/office/drawing/2014/main" id="{A99BF28A-027D-4DD2-A390-3BC5729186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8"/>
        </a:graphicData>
      </a:graphic>
    </xdr:graphicFrame>
    <xdr:clientData/>
  </xdr:twoCellAnchor>
  <xdr:twoCellAnchor>
    <xdr:from>
      <xdr:col>30</xdr:col>
      <xdr:colOff>0</xdr:colOff>
      <xdr:row>34</xdr:row>
      <xdr:rowOff>0</xdr:rowOff>
    </xdr:from>
    <xdr:to>
      <xdr:col>43</xdr:col>
      <xdr:colOff>427333</xdr:colOff>
      <xdr:row>66</xdr:row>
      <xdr:rowOff>24000</xdr:rowOff>
    </xdr:to>
    <xdr:graphicFrame macro="">
      <xdr:nvGraphicFramePr>
        <xdr:cNvPr id="58" name="Chart 57">
          <a:extLst>
            <a:ext uri="{FF2B5EF4-FFF2-40B4-BE49-F238E27FC236}">
              <a16:creationId xmlns:a16="http://schemas.microsoft.com/office/drawing/2014/main" id="{3D89A774-CF10-4460-A560-A8FC54B701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9"/>
        </a:graphicData>
      </a:graphic>
    </xdr:graphicFrame>
    <xdr:clientData/>
  </xdr:twoCellAnchor>
  <xdr:twoCellAnchor>
    <xdr:from>
      <xdr:col>15</xdr:col>
      <xdr:colOff>0</xdr:colOff>
      <xdr:row>1</xdr:row>
      <xdr:rowOff>0</xdr:rowOff>
    </xdr:from>
    <xdr:to>
      <xdr:col>29</xdr:col>
      <xdr:colOff>46332</xdr:colOff>
      <xdr:row>33</xdr:row>
      <xdr:rowOff>24000</xdr:rowOff>
    </xdr:to>
    <xdr:graphicFrame macro="">
      <xdr:nvGraphicFramePr>
        <xdr:cNvPr id="59" name="Chart 58">
          <a:extLst>
            <a:ext uri="{FF2B5EF4-FFF2-40B4-BE49-F238E27FC236}">
              <a16:creationId xmlns:a16="http://schemas.microsoft.com/office/drawing/2014/main" id="{B4AEC439-5ACC-4BD9-8EF5-1EFBC938F4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0"/>
        </a:graphicData>
      </a:graphic>
    </xdr:graphicFrame>
    <xdr:clientData/>
  </xdr:twoCellAnchor>
  <xdr:twoCellAnchor>
    <xdr:from>
      <xdr:col>30</xdr:col>
      <xdr:colOff>0</xdr:colOff>
      <xdr:row>1</xdr:row>
      <xdr:rowOff>0</xdr:rowOff>
    </xdr:from>
    <xdr:to>
      <xdr:col>43</xdr:col>
      <xdr:colOff>427333</xdr:colOff>
      <xdr:row>33</xdr:row>
      <xdr:rowOff>24000</xdr:rowOff>
    </xdr:to>
    <xdr:graphicFrame macro="">
      <xdr:nvGraphicFramePr>
        <xdr:cNvPr id="60" name="Chart 59">
          <a:extLst>
            <a:ext uri="{FF2B5EF4-FFF2-40B4-BE49-F238E27FC236}">
              <a16:creationId xmlns:a16="http://schemas.microsoft.com/office/drawing/2014/main" id="{5C9AFC7F-9DA8-4A58-900C-A33C4D14FD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1"/>
        </a:graphicData>
      </a:graphic>
    </xdr:graphicFrame>
    <xdr:clientData/>
  </xdr:twoCellAnchor>
  <xdr:twoCellAnchor>
    <xdr:from>
      <xdr:col>73</xdr:col>
      <xdr:colOff>0</xdr:colOff>
      <xdr:row>269</xdr:row>
      <xdr:rowOff>0</xdr:rowOff>
    </xdr:from>
    <xdr:to>
      <xdr:col>87</xdr:col>
      <xdr:colOff>47850</xdr:colOff>
      <xdr:row>292</xdr:row>
      <xdr:rowOff>103909</xdr:rowOff>
    </xdr:to>
    <xdr:graphicFrame macro="">
      <xdr:nvGraphicFramePr>
        <xdr:cNvPr id="54" name="Chart 53">
          <a:extLst>
            <a:ext uri="{FF2B5EF4-FFF2-40B4-BE49-F238E27FC236}">
              <a16:creationId xmlns:a16="http://schemas.microsoft.com/office/drawing/2014/main" id="{3B9C7493-89F1-4D8F-8CEA-CD0C4DE625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2"/>
        </a:graphicData>
      </a:graphic>
    </xdr:graphicFrame>
    <xdr:clientData/>
  </xdr:twoCellAnchor>
  <xdr:twoCellAnchor>
    <xdr:from>
      <xdr:col>88</xdr:col>
      <xdr:colOff>0</xdr:colOff>
      <xdr:row>269</xdr:row>
      <xdr:rowOff>0</xdr:rowOff>
    </xdr:from>
    <xdr:to>
      <xdr:col>102</xdr:col>
      <xdr:colOff>47850</xdr:colOff>
      <xdr:row>292</xdr:row>
      <xdr:rowOff>103909</xdr:rowOff>
    </xdr:to>
    <xdr:graphicFrame macro="">
      <xdr:nvGraphicFramePr>
        <xdr:cNvPr id="61" name="Chart 60">
          <a:extLst>
            <a:ext uri="{FF2B5EF4-FFF2-40B4-BE49-F238E27FC236}">
              <a16:creationId xmlns:a16="http://schemas.microsoft.com/office/drawing/2014/main" id="{9EEB49E7-52C1-4B85-B6DE-07FACB1D0B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3"/>
        </a:graphicData>
      </a:graphic>
    </xdr:graphicFrame>
    <xdr:clientData/>
  </xdr:twoCellAnchor>
  <xdr:twoCellAnchor>
    <xdr:from>
      <xdr:col>73</xdr:col>
      <xdr:colOff>0</xdr:colOff>
      <xdr:row>300</xdr:row>
      <xdr:rowOff>0</xdr:rowOff>
    </xdr:from>
    <xdr:to>
      <xdr:col>87</xdr:col>
      <xdr:colOff>67500</xdr:colOff>
      <xdr:row>322</xdr:row>
      <xdr:rowOff>129000</xdr:rowOff>
    </xdr:to>
    <xdr:graphicFrame macro="">
      <xdr:nvGraphicFramePr>
        <xdr:cNvPr id="62" name="Chart 61">
          <a:extLst>
            <a:ext uri="{FF2B5EF4-FFF2-40B4-BE49-F238E27FC236}">
              <a16:creationId xmlns:a16="http://schemas.microsoft.com/office/drawing/2014/main" id="{1F70C64E-FDEA-469E-A557-1526645A86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4"/>
        </a:graphicData>
      </a:graphic>
    </xdr:graphicFrame>
    <xdr:clientData/>
  </xdr:twoCellAnchor>
  <xdr:twoCellAnchor>
    <xdr:from>
      <xdr:col>88</xdr:col>
      <xdr:colOff>0</xdr:colOff>
      <xdr:row>300</xdr:row>
      <xdr:rowOff>0</xdr:rowOff>
    </xdr:from>
    <xdr:to>
      <xdr:col>102</xdr:col>
      <xdr:colOff>67500</xdr:colOff>
      <xdr:row>322</xdr:row>
      <xdr:rowOff>129000</xdr:rowOff>
    </xdr:to>
    <xdr:graphicFrame macro="">
      <xdr:nvGraphicFramePr>
        <xdr:cNvPr id="63" name="Chart 62">
          <a:extLst>
            <a:ext uri="{FF2B5EF4-FFF2-40B4-BE49-F238E27FC236}">
              <a16:creationId xmlns:a16="http://schemas.microsoft.com/office/drawing/2014/main" id="{220BB0A9-8D25-4394-AC63-630EAE3159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9</xdr:col>
      <xdr:colOff>363312</xdr:colOff>
      <xdr:row>18</xdr:row>
      <xdr:rowOff>4853</xdr:rowOff>
    </xdr:to>
    <xdr:pic>
      <xdr:nvPicPr>
        <xdr:cNvPr id="9" name="Picture 8">
          <a:extLst>
            <a:ext uri="{FF2B5EF4-FFF2-40B4-BE49-F238E27FC236}">
              <a16:creationId xmlns:a16="http://schemas.microsoft.com/office/drawing/2014/main" id="{13982E0A-EC82-420C-9EC5-F9AB09B33F97}"/>
            </a:ext>
          </a:extLst>
        </xdr:cNvPr>
        <xdr:cNvPicPr>
          <a:picLocks noChangeAspect="1"/>
        </xdr:cNvPicPr>
      </xdr:nvPicPr>
      <xdr:blipFill>
        <a:blip xmlns:r="http://schemas.openxmlformats.org/officeDocument/2006/relationships" r:embed="rId1"/>
        <a:stretch>
          <a:fillRect/>
        </a:stretch>
      </xdr:blipFill>
      <xdr:spPr>
        <a:xfrm>
          <a:off x="607219" y="190500"/>
          <a:ext cx="5828281" cy="3243353"/>
        </a:xfrm>
        <a:prstGeom prst="rect">
          <a:avLst/>
        </a:prstGeom>
      </xdr:spPr>
    </xdr:pic>
    <xdr:clientData/>
  </xdr:twoCellAnchor>
  <xdr:twoCellAnchor editAs="oneCell">
    <xdr:from>
      <xdr:col>10</xdr:col>
      <xdr:colOff>0</xdr:colOff>
      <xdr:row>1</xdr:row>
      <xdr:rowOff>0</xdr:rowOff>
    </xdr:from>
    <xdr:to>
      <xdr:col>19</xdr:col>
      <xdr:colOff>363313</xdr:colOff>
      <xdr:row>44</xdr:row>
      <xdr:rowOff>69296</xdr:rowOff>
    </xdr:to>
    <xdr:pic>
      <xdr:nvPicPr>
        <xdr:cNvPr id="26" name="Picture 25">
          <a:extLst>
            <a:ext uri="{FF2B5EF4-FFF2-40B4-BE49-F238E27FC236}">
              <a16:creationId xmlns:a16="http://schemas.microsoft.com/office/drawing/2014/main" id="{3777FF93-A98F-453E-AD3B-2451D12056BF}"/>
            </a:ext>
          </a:extLst>
        </xdr:cNvPr>
        <xdr:cNvPicPr>
          <a:picLocks noChangeAspect="1"/>
        </xdr:cNvPicPr>
      </xdr:nvPicPr>
      <xdr:blipFill>
        <a:blip xmlns:r="http://schemas.openxmlformats.org/officeDocument/2006/relationships" r:embed="rId2"/>
        <a:stretch>
          <a:fillRect/>
        </a:stretch>
      </xdr:blipFill>
      <xdr:spPr>
        <a:xfrm>
          <a:off x="7286625" y="190500"/>
          <a:ext cx="5828281" cy="8260796"/>
        </a:xfrm>
        <a:prstGeom prst="rect">
          <a:avLst/>
        </a:prstGeom>
      </xdr:spPr>
    </xdr:pic>
    <xdr:clientData/>
  </xdr:twoCellAnchor>
  <xdr:twoCellAnchor editAs="oneCell">
    <xdr:from>
      <xdr:col>20</xdr:col>
      <xdr:colOff>0</xdr:colOff>
      <xdr:row>1</xdr:row>
      <xdr:rowOff>0</xdr:rowOff>
    </xdr:from>
    <xdr:to>
      <xdr:col>29</xdr:col>
      <xdr:colOff>265768</xdr:colOff>
      <xdr:row>29</xdr:row>
      <xdr:rowOff>12655</xdr:rowOff>
    </xdr:to>
    <xdr:pic>
      <xdr:nvPicPr>
        <xdr:cNvPr id="37" name="Picture 36">
          <a:extLst>
            <a:ext uri="{FF2B5EF4-FFF2-40B4-BE49-F238E27FC236}">
              <a16:creationId xmlns:a16="http://schemas.microsoft.com/office/drawing/2014/main" id="{1BFE2BDD-F070-4030-845F-1BC4AAA0C0B8}"/>
            </a:ext>
          </a:extLst>
        </xdr:cNvPr>
        <xdr:cNvPicPr>
          <a:picLocks noChangeAspect="1"/>
        </xdr:cNvPicPr>
      </xdr:nvPicPr>
      <xdr:blipFill>
        <a:blip xmlns:r="http://schemas.openxmlformats.org/officeDocument/2006/relationships" r:embed="rId3"/>
        <a:stretch>
          <a:fillRect/>
        </a:stretch>
      </xdr:blipFill>
      <xdr:spPr>
        <a:xfrm>
          <a:off x="13966031" y="190500"/>
          <a:ext cx="5730737" cy="5346655"/>
        </a:xfrm>
        <a:prstGeom prst="rect">
          <a:avLst/>
        </a:prstGeom>
      </xdr:spPr>
    </xdr:pic>
    <xdr:clientData/>
  </xdr:twoCellAnchor>
  <xdr:twoCellAnchor editAs="oneCell">
    <xdr:from>
      <xdr:col>30</xdr:col>
      <xdr:colOff>0</xdr:colOff>
      <xdr:row>1</xdr:row>
      <xdr:rowOff>0</xdr:rowOff>
    </xdr:from>
    <xdr:to>
      <xdr:col>39</xdr:col>
      <xdr:colOff>265769</xdr:colOff>
      <xdr:row>28</xdr:row>
      <xdr:rowOff>8066</xdr:rowOff>
    </xdr:to>
    <xdr:pic>
      <xdr:nvPicPr>
        <xdr:cNvPr id="48" name="Picture 47">
          <a:extLst>
            <a:ext uri="{FF2B5EF4-FFF2-40B4-BE49-F238E27FC236}">
              <a16:creationId xmlns:a16="http://schemas.microsoft.com/office/drawing/2014/main" id="{93E83FFE-B6C3-4072-9595-E0211C31DE9C}"/>
            </a:ext>
          </a:extLst>
        </xdr:cNvPr>
        <xdr:cNvPicPr>
          <a:picLocks noChangeAspect="1"/>
        </xdr:cNvPicPr>
      </xdr:nvPicPr>
      <xdr:blipFill>
        <a:blip xmlns:r="http://schemas.openxmlformats.org/officeDocument/2006/relationships" r:embed="rId4"/>
        <a:stretch>
          <a:fillRect/>
        </a:stretch>
      </xdr:blipFill>
      <xdr:spPr>
        <a:xfrm>
          <a:off x="20038219" y="190500"/>
          <a:ext cx="5730737" cy="5151566"/>
        </a:xfrm>
        <a:prstGeom prst="rect">
          <a:avLst/>
        </a:prstGeom>
      </xdr:spPr>
    </xdr:pic>
    <xdr:clientData/>
  </xdr:twoCellAnchor>
  <xdr:twoCellAnchor editAs="oneCell">
    <xdr:from>
      <xdr:col>40</xdr:col>
      <xdr:colOff>0</xdr:colOff>
      <xdr:row>1</xdr:row>
      <xdr:rowOff>0</xdr:rowOff>
    </xdr:from>
    <xdr:to>
      <xdr:col>49</xdr:col>
      <xdr:colOff>412084</xdr:colOff>
      <xdr:row>18</xdr:row>
      <xdr:rowOff>120687</xdr:rowOff>
    </xdr:to>
    <xdr:pic>
      <xdr:nvPicPr>
        <xdr:cNvPr id="56" name="Picture 55">
          <a:extLst>
            <a:ext uri="{FF2B5EF4-FFF2-40B4-BE49-F238E27FC236}">
              <a16:creationId xmlns:a16="http://schemas.microsoft.com/office/drawing/2014/main" id="{38BB0480-AB80-42A1-9FB1-609C85CB5C8C}"/>
            </a:ext>
          </a:extLst>
        </xdr:cNvPr>
        <xdr:cNvPicPr>
          <a:picLocks noChangeAspect="1"/>
        </xdr:cNvPicPr>
      </xdr:nvPicPr>
      <xdr:blipFill>
        <a:blip xmlns:r="http://schemas.openxmlformats.org/officeDocument/2006/relationships" r:embed="rId5"/>
        <a:stretch>
          <a:fillRect/>
        </a:stretch>
      </xdr:blipFill>
      <xdr:spPr>
        <a:xfrm>
          <a:off x="26110406" y="190500"/>
          <a:ext cx="5877053" cy="3359187"/>
        </a:xfrm>
        <a:prstGeom prst="rect">
          <a:avLst/>
        </a:prstGeom>
      </xdr:spPr>
    </xdr:pic>
    <xdr:clientData/>
  </xdr:twoCellAnchor>
  <xdr:twoCellAnchor editAs="oneCell">
    <xdr:from>
      <xdr:col>50</xdr:col>
      <xdr:colOff>0</xdr:colOff>
      <xdr:row>1</xdr:row>
      <xdr:rowOff>0</xdr:rowOff>
    </xdr:from>
    <xdr:to>
      <xdr:col>59</xdr:col>
      <xdr:colOff>320637</xdr:colOff>
      <xdr:row>26</xdr:row>
      <xdr:rowOff>133012</xdr:rowOff>
    </xdr:to>
    <xdr:pic>
      <xdr:nvPicPr>
        <xdr:cNvPr id="64" name="Picture 63">
          <a:extLst>
            <a:ext uri="{FF2B5EF4-FFF2-40B4-BE49-F238E27FC236}">
              <a16:creationId xmlns:a16="http://schemas.microsoft.com/office/drawing/2014/main" id="{2EE82C10-3AD3-4C5D-ABCF-7E878963611B}"/>
            </a:ext>
          </a:extLst>
        </xdr:cNvPr>
        <xdr:cNvPicPr>
          <a:picLocks noChangeAspect="1"/>
        </xdr:cNvPicPr>
      </xdr:nvPicPr>
      <xdr:blipFill>
        <a:blip xmlns:r="http://schemas.openxmlformats.org/officeDocument/2006/relationships" r:embed="rId6"/>
        <a:stretch>
          <a:fillRect/>
        </a:stretch>
      </xdr:blipFill>
      <xdr:spPr>
        <a:xfrm>
          <a:off x="32182594" y="190500"/>
          <a:ext cx="5785605" cy="4895512"/>
        </a:xfrm>
        <a:prstGeom prst="rect">
          <a:avLst/>
        </a:prstGeom>
      </xdr:spPr>
    </xdr:pic>
    <xdr:clientData/>
  </xdr:twoCellAnchor>
  <xdr:twoCellAnchor editAs="oneCell">
    <xdr:from>
      <xdr:col>60</xdr:col>
      <xdr:colOff>0</xdr:colOff>
      <xdr:row>1</xdr:row>
      <xdr:rowOff>0</xdr:rowOff>
    </xdr:from>
    <xdr:to>
      <xdr:col>69</xdr:col>
      <xdr:colOff>320636</xdr:colOff>
      <xdr:row>25</xdr:row>
      <xdr:rowOff>110134</xdr:rowOff>
    </xdr:to>
    <xdr:pic>
      <xdr:nvPicPr>
        <xdr:cNvPr id="72" name="Picture 71">
          <a:extLst>
            <a:ext uri="{FF2B5EF4-FFF2-40B4-BE49-F238E27FC236}">
              <a16:creationId xmlns:a16="http://schemas.microsoft.com/office/drawing/2014/main" id="{ECB65A05-BA62-4566-8489-A8341A996762}"/>
            </a:ext>
          </a:extLst>
        </xdr:cNvPr>
        <xdr:cNvPicPr>
          <a:picLocks noChangeAspect="1"/>
        </xdr:cNvPicPr>
      </xdr:nvPicPr>
      <xdr:blipFill>
        <a:blip xmlns:r="http://schemas.openxmlformats.org/officeDocument/2006/relationships" r:embed="rId7"/>
        <a:stretch>
          <a:fillRect/>
        </a:stretch>
      </xdr:blipFill>
      <xdr:spPr>
        <a:xfrm>
          <a:off x="38254781" y="190500"/>
          <a:ext cx="5785605" cy="4682134"/>
        </a:xfrm>
        <a:prstGeom prst="rect">
          <a:avLst/>
        </a:prstGeom>
      </xdr:spPr>
    </xdr:pic>
    <xdr:clientData/>
  </xdr:twoCellAnchor>
  <xdr:twoCellAnchor editAs="oneCell">
    <xdr:from>
      <xdr:col>70</xdr:col>
      <xdr:colOff>0</xdr:colOff>
      <xdr:row>1</xdr:row>
      <xdr:rowOff>0</xdr:rowOff>
    </xdr:from>
    <xdr:to>
      <xdr:col>79</xdr:col>
      <xdr:colOff>314541</xdr:colOff>
      <xdr:row>22</xdr:row>
      <xdr:rowOff>132946</xdr:rowOff>
    </xdr:to>
    <xdr:pic>
      <xdr:nvPicPr>
        <xdr:cNvPr id="74" name="Picture 73">
          <a:extLst>
            <a:ext uri="{FF2B5EF4-FFF2-40B4-BE49-F238E27FC236}">
              <a16:creationId xmlns:a16="http://schemas.microsoft.com/office/drawing/2014/main" id="{F4D8E1CA-C669-43B9-9981-6023C3E71622}"/>
            </a:ext>
          </a:extLst>
        </xdr:cNvPr>
        <xdr:cNvPicPr>
          <a:picLocks noChangeAspect="1"/>
        </xdr:cNvPicPr>
      </xdr:nvPicPr>
      <xdr:blipFill>
        <a:blip xmlns:r="http://schemas.openxmlformats.org/officeDocument/2006/relationships" r:embed="rId8"/>
        <a:stretch>
          <a:fillRect/>
        </a:stretch>
      </xdr:blipFill>
      <xdr:spPr>
        <a:xfrm>
          <a:off x="44326969" y="190500"/>
          <a:ext cx="5779509" cy="413344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23</xdr:col>
      <xdr:colOff>91888</xdr:colOff>
      <xdr:row>29</xdr:row>
      <xdr:rowOff>122423</xdr:rowOff>
    </xdr:from>
    <xdr:to>
      <xdr:col>36</xdr:col>
      <xdr:colOff>425099</xdr:colOff>
      <xdr:row>55</xdr:row>
      <xdr:rowOff>123264</xdr:rowOff>
    </xdr:to>
    <xdr:graphicFrame macro="">
      <xdr:nvGraphicFramePr>
        <xdr:cNvPr id="2" name="Chart 1">
          <a:extLst>
            <a:ext uri="{FF2B5EF4-FFF2-40B4-BE49-F238E27FC236}">
              <a16:creationId xmlns:a16="http://schemas.microsoft.com/office/drawing/2014/main" id="{1A4075F6-10AC-46F9-A592-C928B48400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56587</xdr:colOff>
      <xdr:row>2</xdr:row>
      <xdr:rowOff>123265</xdr:rowOff>
    </xdr:from>
    <xdr:to>
      <xdr:col>36</xdr:col>
      <xdr:colOff>358586</xdr:colOff>
      <xdr:row>28</xdr:row>
      <xdr:rowOff>1</xdr:rowOff>
    </xdr:to>
    <xdr:graphicFrame macro="">
      <xdr:nvGraphicFramePr>
        <xdr:cNvPr id="3" name="Chart 2">
          <a:extLst>
            <a:ext uri="{FF2B5EF4-FFF2-40B4-BE49-F238E27FC236}">
              <a16:creationId xmlns:a16="http://schemas.microsoft.com/office/drawing/2014/main" id="{938B889A-2AC8-4A15-BC41-370A492955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13</xdr:col>
      <xdr:colOff>304799</xdr:colOff>
      <xdr:row>14</xdr:row>
      <xdr:rowOff>167246</xdr:rowOff>
    </xdr:from>
    <xdr:to>
      <xdr:col>27</xdr:col>
      <xdr:colOff>32893</xdr:colOff>
      <xdr:row>40</xdr:row>
      <xdr:rowOff>168087</xdr:rowOff>
    </xdr:to>
    <xdr:graphicFrame macro="">
      <xdr:nvGraphicFramePr>
        <xdr:cNvPr id="2" name="Chart 1">
          <a:extLst>
            <a:ext uri="{FF2B5EF4-FFF2-40B4-BE49-F238E27FC236}">
              <a16:creationId xmlns:a16="http://schemas.microsoft.com/office/drawing/2014/main" id="{E3B7478E-597A-4260-B808-7A018365B5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168646</xdr:colOff>
      <xdr:row>17</xdr:row>
      <xdr:rowOff>134471</xdr:rowOff>
    </xdr:from>
    <xdr:to>
      <xdr:col>13</xdr:col>
      <xdr:colOff>123263</xdr:colOff>
      <xdr:row>40</xdr:row>
      <xdr:rowOff>153521</xdr:rowOff>
    </xdr:to>
    <xdr:graphicFrame macro="">
      <xdr:nvGraphicFramePr>
        <xdr:cNvPr id="3" name="Chart 2">
          <a:extLst>
            <a:ext uri="{FF2B5EF4-FFF2-40B4-BE49-F238E27FC236}">
              <a16:creationId xmlns:a16="http://schemas.microsoft.com/office/drawing/2014/main" id="{5F4C4B03-605B-4162-94D2-FEC70534CA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ersonal/rik_rutjens_nottingham_ac_uk/Documents/FSPM/EE_TestModel/Comparing_Sampling_Strat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pread &amp; discr."/>
      <sheetName val="Saltelli k=10"/>
      <sheetName val="Saltelli higher k Kfun"/>
      <sheetName val="Saltelli higher k Kfun (2)"/>
      <sheetName val="Saltelli higher k G6fun"/>
      <sheetName val="6dim fun"/>
      <sheetName val="Correlations"/>
      <sheetName val="Plots"/>
      <sheetName val="Nice plot test"/>
      <sheetName val="Nice plot test (2)"/>
      <sheetName val="Sheet1"/>
    </sheetNames>
    <sheetDataSet>
      <sheetData sheetId="0"/>
      <sheetData sheetId="1"/>
      <sheetData sheetId="2"/>
      <sheetData sheetId="3"/>
      <sheetData sheetId="4"/>
      <sheetData sheetId="5"/>
      <sheetData sheetId="6">
        <row r="6">
          <cell r="AV6">
            <v>0.57285714285714195</v>
          </cell>
          <cell r="AW6">
            <v>0.56983837213046096</v>
          </cell>
          <cell r="AX6">
            <v>0.56142857142857105</v>
          </cell>
          <cell r="AY6">
            <v>0.56142857142857105</v>
          </cell>
          <cell r="AZ6">
            <v>0.53571428571428503</v>
          </cell>
          <cell r="BA6">
            <v>0.58212412934522395</v>
          </cell>
          <cell r="BD6">
            <v>0.628571428571428</v>
          </cell>
          <cell r="BE6">
            <v>0.642163409425072</v>
          </cell>
          <cell r="BF6">
            <v>0.33285714285714202</v>
          </cell>
          <cell r="BG6">
            <v>0.44835770630091099</v>
          </cell>
          <cell r="BV6">
            <v>0.32714285714285701</v>
          </cell>
          <cell r="BX6">
            <v>0.29571428571428499</v>
          </cell>
          <cell r="BZ6">
            <v>0.32</v>
          </cell>
          <cell r="CB6">
            <v>0.33428571428571402</v>
          </cell>
          <cell r="CD6">
            <v>0.317142857142857</v>
          </cell>
        </row>
        <row r="7">
          <cell r="AV7">
            <v>0.624285714285714</v>
          </cell>
          <cell r="AW7">
            <v>0.59679356493555202</v>
          </cell>
          <cell r="AX7">
            <v>0.58285714285714196</v>
          </cell>
          <cell r="AY7">
            <v>0.54662876031638596</v>
          </cell>
          <cell r="AZ7">
            <v>0.744285714285714</v>
          </cell>
          <cell r="BA7">
            <v>0.72226126619230002</v>
          </cell>
          <cell r="BD7">
            <v>0.64571428571428502</v>
          </cell>
          <cell r="BE7">
            <v>0.65393178574111599</v>
          </cell>
          <cell r="BF7">
            <v>0.41571428571428498</v>
          </cell>
          <cell r="BG7">
            <v>0.50988067870826403</v>
          </cell>
          <cell r="BV7">
            <v>0.29714285714285699</v>
          </cell>
          <cell r="BX7">
            <v>0.28999999999999998</v>
          </cell>
          <cell r="BZ7">
            <v>0.317142857142857</v>
          </cell>
          <cell r="CB7">
            <v>0.32142857142857101</v>
          </cell>
          <cell r="CD7">
            <v>0.27571428571428502</v>
          </cell>
        </row>
        <row r="8">
          <cell r="AV8">
            <v>0.63571428571428501</v>
          </cell>
          <cell r="AW8">
            <v>0.62587404617019204</v>
          </cell>
          <cell r="AX8">
            <v>0.60999999999999899</v>
          </cell>
          <cell r="AY8">
            <v>0.59705021625508403</v>
          </cell>
          <cell r="AZ8">
            <v>0.59142857142857097</v>
          </cell>
          <cell r="BA8">
            <v>0.63415802182942105</v>
          </cell>
          <cell r="BD8">
            <v>0.628571428571428</v>
          </cell>
          <cell r="BE8">
            <v>0.66392395118967096</v>
          </cell>
          <cell r="BF8">
            <v>0.44857142857142801</v>
          </cell>
          <cell r="BG8">
            <v>0.59004544039838103</v>
          </cell>
          <cell r="BV8">
            <v>0.29428571428571398</v>
          </cell>
          <cell r="BX8">
            <v>0.308571428571428</v>
          </cell>
          <cell r="BZ8">
            <v>0.315714285714285</v>
          </cell>
          <cell r="CB8">
            <v>0.29999999999999899</v>
          </cell>
          <cell r="CD8">
            <v>0.30571428571428499</v>
          </cell>
        </row>
        <row r="9">
          <cell r="AV9">
            <v>0.65571428571428503</v>
          </cell>
          <cell r="AW9">
            <v>0.613772068214258</v>
          </cell>
          <cell r="AX9">
            <v>0.65714285714285603</v>
          </cell>
          <cell r="AY9">
            <v>0.616621290661858</v>
          </cell>
          <cell r="AZ9">
            <v>0.67571428571428505</v>
          </cell>
          <cell r="BA9">
            <v>0.74194887150262301</v>
          </cell>
          <cell r="BD9">
            <v>0.58857142857142797</v>
          </cell>
          <cell r="BE9">
            <v>0.55121012696266203</v>
          </cell>
          <cell r="BF9">
            <v>0.55571428571428505</v>
          </cell>
          <cell r="BG9">
            <v>0.64462957596831805</v>
          </cell>
          <cell r="BV9">
            <v>0.27857142857142803</v>
          </cell>
          <cell r="BX9">
            <v>0.27714285714285702</v>
          </cell>
          <cell r="BZ9">
            <v>0.32142857142857101</v>
          </cell>
          <cell r="CB9">
            <v>0.28714285714285698</v>
          </cell>
          <cell r="CD9">
            <v>0.29142857142857098</v>
          </cell>
        </row>
        <row r="10">
          <cell r="AV10">
            <v>0.64571428571428502</v>
          </cell>
          <cell r="AW10">
            <v>0.67401908196228599</v>
          </cell>
          <cell r="AX10">
            <v>0.63285714285714201</v>
          </cell>
          <cell r="AY10">
            <v>0.66284937269927102</v>
          </cell>
          <cell r="AZ10">
            <v>0.72142857142857097</v>
          </cell>
          <cell r="BA10">
            <v>0.78216971999527696</v>
          </cell>
          <cell r="BD10">
            <v>0.57571428571428496</v>
          </cell>
          <cell r="BE10">
            <v>0.58667868680039004</v>
          </cell>
          <cell r="BF10">
            <v>0.52999999999999903</v>
          </cell>
          <cell r="BG10">
            <v>0.65387239340180503</v>
          </cell>
          <cell r="BV10">
            <v>0.26857142857142802</v>
          </cell>
          <cell r="BX10">
            <v>0.26857142857142802</v>
          </cell>
          <cell r="BZ10">
            <v>0.32285714285714301</v>
          </cell>
          <cell r="CB10">
            <v>0.28285714285714297</v>
          </cell>
          <cell r="CD10">
            <v>0.311428571428571</v>
          </cell>
        </row>
        <row r="11">
          <cell r="AV11">
            <v>0.625714285714285</v>
          </cell>
          <cell r="AW11">
            <v>0.670993163548944</v>
          </cell>
          <cell r="AX11">
            <v>0.625714285714285</v>
          </cell>
          <cell r="AY11">
            <v>0.64926166328600299</v>
          </cell>
          <cell r="AZ11">
            <v>0.69285714285714195</v>
          </cell>
          <cell r="BA11">
            <v>0.77487040793328699</v>
          </cell>
          <cell r="BD11">
            <v>0.57999999999999896</v>
          </cell>
          <cell r="BE11">
            <v>0.62875862068965405</v>
          </cell>
          <cell r="BF11">
            <v>0.65142857142857102</v>
          </cell>
          <cell r="BG11">
            <v>0.73098852721164997</v>
          </cell>
          <cell r="BV11">
            <v>0.28857142857142798</v>
          </cell>
          <cell r="BX11">
            <v>0.27428571428571402</v>
          </cell>
          <cell r="BZ11">
            <v>0.307142857142857</v>
          </cell>
          <cell r="CB11">
            <v>0.27857142857142803</v>
          </cell>
          <cell r="CD11">
            <v>0.32285714285714301</v>
          </cell>
        </row>
        <row r="12">
          <cell r="AV12">
            <v>0.56428571428571395</v>
          </cell>
          <cell r="AW12">
            <v>0.62505852302606801</v>
          </cell>
          <cell r="AX12">
            <v>0.56571428571428495</v>
          </cell>
          <cell r="AY12">
            <v>0.63129441815040099</v>
          </cell>
          <cell r="AZ12">
            <v>0.75857142857142801</v>
          </cell>
          <cell r="BA12">
            <v>0.84169303583502297</v>
          </cell>
          <cell r="BD12">
            <v>0.622857142857142</v>
          </cell>
          <cell r="BE12">
            <v>0.67086695214484204</v>
          </cell>
          <cell r="BF12">
            <v>0.63857142857142801</v>
          </cell>
          <cell r="BG12">
            <v>0.76228914860963504</v>
          </cell>
          <cell r="BV12">
            <v>0.26285714285714201</v>
          </cell>
          <cell r="BX12">
            <v>0.26142857142857101</v>
          </cell>
          <cell r="BZ12">
            <v>0.312857142857142</v>
          </cell>
          <cell r="CB12">
            <v>0.27</v>
          </cell>
          <cell r="CD12">
            <v>0.32857142857142801</v>
          </cell>
        </row>
        <row r="13">
          <cell r="AV13">
            <v>0.53285714285714203</v>
          </cell>
          <cell r="AW13">
            <v>0.68759101495004005</v>
          </cell>
          <cell r="AX13">
            <v>0.52142857142857102</v>
          </cell>
          <cell r="AY13">
            <v>0.67283585004883095</v>
          </cell>
          <cell r="AZ13">
            <v>0.75</v>
          </cell>
          <cell r="BA13">
            <v>0.84410262189166796</v>
          </cell>
          <cell r="BD13">
            <v>0.57142857142857095</v>
          </cell>
          <cell r="BE13">
            <v>0.648332957704154</v>
          </cell>
          <cell r="BF13">
            <v>0.68428571428571405</v>
          </cell>
          <cell r="BG13">
            <v>0.79767901950052</v>
          </cell>
          <cell r="BV13">
            <v>0.23428571428571399</v>
          </cell>
          <cell r="BX13">
            <v>0.22857142857142801</v>
          </cell>
          <cell r="BZ13">
            <v>0.28999999999999898</v>
          </cell>
          <cell r="CB13">
            <v>0.24285714285714199</v>
          </cell>
          <cell r="CD13">
            <v>0.30571428571428599</v>
          </cell>
        </row>
        <row r="17">
          <cell r="U17">
            <v>2</v>
          </cell>
          <cell r="AV17">
            <v>0.57285714285714195</v>
          </cell>
          <cell r="AW17">
            <v>0.56983837213046096</v>
          </cell>
          <cell r="AX17">
            <v>0.56142857142857105</v>
          </cell>
          <cell r="AY17">
            <v>0.56142857142857105</v>
          </cell>
          <cell r="AZ17">
            <v>0.53571428571428503</v>
          </cell>
          <cell r="BA17">
            <v>0.58212412934522395</v>
          </cell>
          <cell r="BD17">
            <v>0.628571428571428</v>
          </cell>
          <cell r="BE17">
            <v>0.642163409425072</v>
          </cell>
          <cell r="BF17">
            <v>0.33285714285714202</v>
          </cell>
          <cell r="BG17">
            <v>0.44835770630091099</v>
          </cell>
          <cell r="BV17">
            <v>0.32714285714285701</v>
          </cell>
          <cell r="BX17">
            <v>0.29571428571428499</v>
          </cell>
          <cell r="BZ17">
            <v>0.32</v>
          </cell>
          <cell r="CB17">
            <v>0.33428571428571402</v>
          </cell>
          <cell r="CD17">
            <v>0.317142857142857</v>
          </cell>
        </row>
        <row r="18">
          <cell r="U18">
            <v>4</v>
          </cell>
          <cell r="AV18">
            <v>0.754285714285714</v>
          </cell>
          <cell r="AW18">
            <v>0.75550438412913001</v>
          </cell>
          <cell r="AX18">
            <v>0.77142857142857102</v>
          </cell>
          <cell r="AY18">
            <v>0.75967002586475096</v>
          </cell>
          <cell r="AZ18">
            <v>0.77142857142857102</v>
          </cell>
          <cell r="BA18">
            <v>0.86100228597185902</v>
          </cell>
          <cell r="BD18">
            <v>0.74</v>
          </cell>
          <cell r="BE18">
            <v>0.77201463880571297</v>
          </cell>
          <cell r="BF18">
            <v>0.501428571428571</v>
          </cell>
          <cell r="BG18">
            <v>0.58511521083529106</v>
          </cell>
          <cell r="BV18">
            <v>0.34</v>
          </cell>
          <cell r="BX18">
            <v>0.33714285714285702</v>
          </cell>
          <cell r="BZ18">
            <v>0.35857142857142799</v>
          </cell>
          <cell r="CB18">
            <v>0.39142857142857101</v>
          </cell>
          <cell r="CD18">
            <v>0.34</v>
          </cell>
        </row>
        <row r="19">
          <cell r="U19">
            <v>6</v>
          </cell>
          <cell r="AV19">
            <v>0.81714285714285695</v>
          </cell>
          <cell r="AW19">
            <v>0.83551962394153001</v>
          </cell>
          <cell r="AX19">
            <v>0.83999999999999897</v>
          </cell>
          <cell r="AY19">
            <v>0.85681032872919205</v>
          </cell>
          <cell r="AZ19">
            <v>0.84857142857142798</v>
          </cell>
          <cell r="BA19">
            <v>0.89702179722463604</v>
          </cell>
          <cell r="BD19">
            <v>0.85571428571428498</v>
          </cell>
          <cell r="BE19">
            <v>0.90005361838221798</v>
          </cell>
          <cell r="BF19">
            <v>0.624285714285714</v>
          </cell>
          <cell r="BG19">
            <v>0.76032158150616502</v>
          </cell>
          <cell r="BV19">
            <v>0.375714285714285</v>
          </cell>
          <cell r="BX19">
            <v>0.375714285714285</v>
          </cell>
          <cell r="BZ19">
            <v>0.38285714285714201</v>
          </cell>
          <cell r="CB19">
            <v>0.38428571428571401</v>
          </cell>
          <cell r="CD19">
            <v>0.34714285714285698</v>
          </cell>
        </row>
        <row r="20">
          <cell r="U20">
            <v>10</v>
          </cell>
          <cell r="AV20">
            <v>0.93</v>
          </cell>
          <cell r="AW20">
            <v>0.945183339236077</v>
          </cell>
          <cell r="AX20">
            <v>0.874285714285714</v>
          </cell>
          <cell r="AY20">
            <v>0.91292675231011899</v>
          </cell>
          <cell r="AZ20">
            <v>0.97285714285714198</v>
          </cell>
          <cell r="BA20">
            <v>0.99231310301898501</v>
          </cell>
          <cell r="BD20">
            <v>0.87</v>
          </cell>
          <cell r="BE20">
            <v>0.892038764931259</v>
          </cell>
          <cell r="BF20">
            <v>0.75714285714285701</v>
          </cell>
          <cell r="BG20">
            <v>0.86041679813687899</v>
          </cell>
          <cell r="BV20">
            <v>0.374285714285714</v>
          </cell>
          <cell r="BX20">
            <v>0.39142857142857101</v>
          </cell>
          <cell r="BZ20">
            <v>0.378571428571428</v>
          </cell>
          <cell r="CB20">
            <v>0.38571428571428501</v>
          </cell>
          <cell r="CD20">
            <v>0.36571428571428499</v>
          </cell>
        </row>
        <row r="21">
          <cell r="U21">
            <v>15</v>
          </cell>
          <cell r="AV21">
            <v>0.94</v>
          </cell>
          <cell r="AW21">
            <v>0.96258462925400001</v>
          </cell>
          <cell r="AX21">
            <v>0.97</v>
          </cell>
          <cell r="AY21">
            <v>0.98129231462699995</v>
          </cell>
          <cell r="AZ21">
            <v>0.97</v>
          </cell>
          <cell r="BA21">
            <v>0.98129231462699995</v>
          </cell>
          <cell r="BD21">
            <v>0.88857142857142801</v>
          </cell>
          <cell r="BE21">
            <v>0.922885883855457</v>
          </cell>
          <cell r="BF21">
            <v>0.91285714285714203</v>
          </cell>
          <cell r="BG21">
            <v>0.95686306706590596</v>
          </cell>
          <cell r="BV21">
            <v>0.38714285714285701</v>
          </cell>
          <cell r="BX21">
            <v>0.40285714285714203</v>
          </cell>
          <cell r="BZ21">
            <v>0.378571428571428</v>
          </cell>
          <cell r="CB21">
            <v>0.42142857142857099</v>
          </cell>
          <cell r="CD21">
            <v>0.36571428571428499</v>
          </cell>
        </row>
        <row r="22">
          <cell r="U22">
            <v>25</v>
          </cell>
          <cell r="AV22">
            <v>1</v>
          </cell>
          <cell r="AW22">
            <v>1</v>
          </cell>
          <cell r="AX22">
            <v>0.97</v>
          </cell>
          <cell r="AY22">
            <v>0.98129231462699995</v>
          </cell>
          <cell r="AZ22">
            <v>1</v>
          </cell>
          <cell r="BA22">
            <v>1</v>
          </cell>
          <cell r="BD22">
            <v>0.92</v>
          </cell>
          <cell r="BE22">
            <v>0.95011283900533305</v>
          </cell>
          <cell r="BF22">
            <v>0.92857142857142805</v>
          </cell>
          <cell r="BG22">
            <v>0.95937098210931804</v>
          </cell>
          <cell r="BV22">
            <v>0.41999999999999899</v>
          </cell>
          <cell r="BX22">
            <v>0.42714285714285599</v>
          </cell>
          <cell r="BZ22">
            <v>0.38285714285714301</v>
          </cell>
          <cell r="CB22">
            <v>0.42714285714285699</v>
          </cell>
          <cell r="CD22">
            <v>0.36428571428571399</v>
          </cell>
        </row>
        <row r="23">
          <cell r="U23">
            <v>40</v>
          </cell>
          <cell r="AV23">
            <v>1</v>
          </cell>
          <cell r="AW23">
            <v>1</v>
          </cell>
          <cell r="AX23">
            <v>1</v>
          </cell>
          <cell r="AY23">
            <v>1</v>
          </cell>
          <cell r="AZ23">
            <v>1</v>
          </cell>
          <cell r="BA23">
            <v>1</v>
          </cell>
          <cell r="BD23">
            <v>0.96</v>
          </cell>
          <cell r="BE23">
            <v>0.97505641950266697</v>
          </cell>
          <cell r="BF23">
            <v>0.98571428571428499</v>
          </cell>
          <cell r="BG23">
            <v>0.99512540648443204</v>
          </cell>
          <cell r="BV23">
            <v>0.432857142857142</v>
          </cell>
          <cell r="BX23">
            <v>0.441428571428571</v>
          </cell>
          <cell r="BZ23">
            <v>0.37</v>
          </cell>
          <cell r="CB23">
            <v>0.437142857142857</v>
          </cell>
          <cell r="CD23">
            <v>0.371428571428571</v>
          </cell>
        </row>
        <row r="24">
          <cell r="U24">
            <v>100</v>
          </cell>
          <cell r="AV24">
            <v>1</v>
          </cell>
          <cell r="AW24">
            <v>1</v>
          </cell>
          <cell r="AX24">
            <v>1</v>
          </cell>
          <cell r="AY24">
            <v>1</v>
          </cell>
          <cell r="AZ24">
            <v>1</v>
          </cell>
          <cell r="BA24">
            <v>1</v>
          </cell>
          <cell r="BD24">
            <v>1</v>
          </cell>
          <cell r="BE24">
            <v>1</v>
          </cell>
          <cell r="BF24">
            <v>0.995714285714285</v>
          </cell>
          <cell r="BG24">
            <v>0.999637249535829</v>
          </cell>
          <cell r="BV24">
            <v>0.42999999999999899</v>
          </cell>
          <cell r="BX24">
            <v>0.438571428571428</v>
          </cell>
          <cell r="BZ24">
            <v>0.35714285714285698</v>
          </cell>
          <cell r="CB24">
            <v>0.44857142857142801</v>
          </cell>
          <cell r="CD24">
            <v>0.36</v>
          </cell>
        </row>
        <row r="28">
          <cell r="AV28">
            <v>0.26610802903312097</v>
          </cell>
          <cell r="AX28">
            <v>0.32663886534398701</v>
          </cell>
          <cell r="AZ28">
            <v>8.5154866814287598</v>
          </cell>
          <cell r="BD28">
            <v>0.377859164343544</v>
          </cell>
          <cell r="BF28">
            <v>0.37564971560760702</v>
          </cell>
          <cell r="BH28">
            <v>0.23584141080736801</v>
          </cell>
        </row>
        <row r="29">
          <cell r="AV29">
            <v>0.17084430020927299</v>
          </cell>
          <cell r="AX29">
            <v>0.23252757551602801</v>
          </cell>
          <cell r="AZ29">
            <v>0.50071982153470296</v>
          </cell>
          <cell r="BD29">
            <v>0.13520495280153699</v>
          </cell>
          <cell r="BF29">
            <v>0.22546094884057899</v>
          </cell>
          <cell r="BH29">
            <v>0.122000455113687</v>
          </cell>
        </row>
        <row r="30">
          <cell r="AV30">
            <v>8.4558808361523394E-2</v>
          </cell>
          <cell r="AX30">
            <v>0.10634238791858799</v>
          </cell>
          <cell r="AZ30">
            <v>0.24272072387858401</v>
          </cell>
          <cell r="BD30">
            <v>0.104205343189085</v>
          </cell>
          <cell r="BF30">
            <v>0.19509201959144301</v>
          </cell>
          <cell r="BH30">
            <v>9.5681850161589102E-2</v>
          </cell>
        </row>
        <row r="31">
          <cell r="AV31">
            <v>6.7507295412469095E-2</v>
          </cell>
          <cell r="AX31">
            <v>6.9209627943301502E-2</v>
          </cell>
          <cell r="AZ31">
            <v>0.14960395039049401</v>
          </cell>
          <cell r="BD31">
            <v>8.6840770053750002E-2</v>
          </cell>
          <cell r="BF31">
            <v>0.15632427269704299</v>
          </cell>
          <cell r="BH31">
            <v>8.3288315823702497E-2</v>
          </cell>
        </row>
        <row r="32">
          <cell r="AV32">
            <v>4.7837739006070898E-2</v>
          </cell>
          <cell r="AX32">
            <v>4.9751895975365099E-2</v>
          </cell>
          <cell r="AZ32">
            <v>0.13537084702695501</v>
          </cell>
          <cell r="BD32">
            <v>6.3141117693142595E-2</v>
          </cell>
          <cell r="BF32">
            <v>0.136241873329848</v>
          </cell>
          <cell r="BH32">
            <v>6.44005986338025E-2</v>
          </cell>
        </row>
        <row r="33">
          <cell r="AV33">
            <v>3.8529083925440001E-2</v>
          </cell>
          <cell r="AX33">
            <v>3.6718414239128201E-2</v>
          </cell>
          <cell r="AZ33">
            <v>0.118965107131282</v>
          </cell>
          <cell r="BD33">
            <v>5.5247140163979698E-2</v>
          </cell>
          <cell r="BF33">
            <v>0.123955577451778</v>
          </cell>
          <cell r="BH33">
            <v>5.6867595934166799E-2</v>
          </cell>
        </row>
        <row r="34">
          <cell r="AV34">
            <v>2.65985367530161E-2</v>
          </cell>
          <cell r="AX34">
            <v>2.7207138332245799E-2</v>
          </cell>
          <cell r="AZ34">
            <v>0.106429365737487</v>
          </cell>
          <cell r="BD34">
            <v>4.4405345694335199E-2</v>
          </cell>
          <cell r="BF34">
            <v>0.13056508627385799</v>
          </cell>
          <cell r="BH34">
            <v>4.4074696618003902E-2</v>
          </cell>
        </row>
        <row r="35">
          <cell r="AV35">
            <v>1.4847795203837E-2</v>
          </cell>
          <cell r="AX35">
            <v>1.59229097725349E-2</v>
          </cell>
          <cell r="AZ35">
            <v>0.10466091273264901</v>
          </cell>
          <cell r="BD35">
            <v>1.9193227147076899E-2</v>
          </cell>
          <cell r="BF35">
            <v>0.11752439867334701</v>
          </cell>
          <cell r="BH35">
            <v>2.07112758902404E-2</v>
          </cell>
        </row>
      </sheetData>
      <sheetData sheetId="7"/>
      <sheetData sheetId="8"/>
      <sheetData sheetId="9"/>
      <sheetData sheetId="10"/>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C9930BC-9612-4B4D-9E0B-6817795FEDC3}" name="Table13" displayName="Table13" ref="I3:V12" totalsRowShown="0">
  <autoFilter ref="I3:V12" xr:uid="{0F616F18-E767-444B-AAE8-5E9340F91205}"/>
  <tableColumns count="14">
    <tableColumn id="1" xr3:uid="{6524454A-4990-45ED-B037-7855EB27671F}" name="r/strat" dataDxfId="121"/>
    <tableColumn id="2" xr3:uid="{6FC90B74-444B-45E3-AE7E-C5261FD6E218}" name="1 (M=200)"/>
    <tableColumn id="3" xr3:uid="{31E575C8-518F-458B-9531-F95A5AEE4200}" name="1 (M=500)"/>
    <tableColumn id="4" xr3:uid="{B43FDC64-26A1-4D34-BBCB-8AB89D36B307}" name="1 (M=1000)" dataDxfId="120"/>
    <tableColumn id="5" xr3:uid="{B5988E53-FC4E-4256-906C-A46B9426392D}" name="1 (M=2000)" dataDxfId="119"/>
    <tableColumn id="6" xr3:uid="{CB38B5C1-8F28-4968-A7FC-BEFFAFFF3315}" name="2 (M=200)" dataDxfId="118"/>
    <tableColumn id="7" xr3:uid="{37D5761A-3891-41E9-BC25-A29809871314}" name="2 (M=500)" dataDxfId="117"/>
    <tableColumn id="8" xr3:uid="{A3B7D57A-E558-4A82-8B77-44AC9D36936E}" name="2 (M=1000)"/>
    <tableColumn id="9" xr3:uid="{D2478521-8E6B-4225-B00C-2C4F495A6E7D}" name="2 (M=2000)"/>
    <tableColumn id="10" xr3:uid="{A9C0AA9B-445D-4142-BC21-DF3AAB59A81D}" name="3" dataDxfId="116"/>
    <tableColumn id="11" xr3:uid="{12B35BBC-2231-4682-BD61-56B5F8A8C95C}" name="4" dataDxfId="115"/>
    <tableColumn id="12" xr3:uid="{9DE6F29F-3F16-47CE-A57D-09807F4365E8}" name="5" dataDxfId="114"/>
    <tableColumn id="13" xr3:uid="{E6FB7D50-C2E8-4828-9A62-B452104596AF}" name="6" dataDxfId="113"/>
    <tableColumn id="14" xr3:uid="{86F48ADF-E954-4BF6-B812-A41858ECDE17}" name="7" dataDxfId="11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DC9CA9AB-CB82-4C2E-959A-99FEA3CA8152}" name="Table1411" displayName="Table1411" ref="I16:V24" totalsRowShown="0">
  <autoFilter ref="I16:V24" xr:uid="{8490F38D-7E23-4236-98AF-0FBB4BA50F8F}"/>
  <tableColumns count="14">
    <tableColumn id="1" xr3:uid="{1C964EF2-D92B-47CC-9D72-0370AAA9AD6C}" name="k/strat" dataDxfId="111"/>
    <tableColumn id="2" xr3:uid="{B645FE5C-8FA8-40BF-8E81-9EE770D18F59}" name="1 (M=200)"/>
    <tableColumn id="3" xr3:uid="{2B6D7FE8-A9CB-4ABB-AFAF-3D34E57A3158}" name="1 (M=500)"/>
    <tableColumn id="4" xr3:uid="{D890A421-C09E-4526-B76B-D8CB5A798AC6}" name="1 (M=1000)" dataDxfId="110"/>
    <tableColumn id="5" xr3:uid="{4F30AF20-9E11-4BA6-AEA2-24FEE8574C52}" name="1 (M=2000)" dataDxfId="109"/>
    <tableColumn id="6" xr3:uid="{F2620D74-FEA9-43DA-93BE-FAF830286C43}" name="2 (M=200)" dataDxfId="108"/>
    <tableColumn id="7" xr3:uid="{4FC6219C-8FB2-42B1-B307-152CCAAAC89F}" name="2 (M=500)" dataDxfId="107"/>
    <tableColumn id="8" xr3:uid="{32B8F7B8-88CB-4247-A312-909E5690D866}" name="2 (M=1000)" dataDxfId="106"/>
    <tableColumn id="9" xr3:uid="{B6423823-2264-42B1-87B3-F1AD54D3CDA9}" name="2 (M=2000)"/>
    <tableColumn id="10" xr3:uid="{5AF89D12-65C9-457E-8781-58ADF5623B5E}" name="3" dataDxfId="105"/>
    <tableColumn id="11" xr3:uid="{7551C3D5-4D23-499C-9D45-C348F36B9F77}" name="4" dataDxfId="104"/>
    <tableColumn id="12" xr3:uid="{AE04728D-420A-4B29-A59A-AD68F1ADD4D7}" name="5" dataDxfId="103"/>
    <tableColumn id="13" xr3:uid="{BF48249E-A0CF-4B14-A1CA-D6A74CF2983E}" name="6" dataDxfId="102"/>
    <tableColumn id="14" xr3:uid="{69698B7F-CBEC-4E58-9514-BD50CDB8D9DF}" name="7" dataDxfId="101"/>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BA302EF-050E-44FF-B550-1659A5018887}" name="Table1512" displayName="Table1512" ref="I61:U70" totalsRowShown="0">
  <autoFilter ref="I61:U70" xr:uid="{C558AFF0-7102-4801-8594-C1DF28575EEC}"/>
  <tableColumns count="13">
    <tableColumn id="1" xr3:uid="{0AA75F20-89D9-4B1D-B684-70004147A993}" name="r/strat" dataDxfId="100"/>
    <tableColumn id="2" xr3:uid="{EBF6EF4F-B3F3-4F43-9030-A6CBD092DFFD}" name="1 (M=200)"/>
    <tableColumn id="3" xr3:uid="{D01A5BBE-44EE-4CC9-B3D1-8E8C5423C27A}" name="1 (M=500)"/>
    <tableColumn id="4" xr3:uid="{AEE7181E-2FBA-4B95-9FEB-A5B5F4D1B5CE}" name="1 (M=1000)"/>
    <tableColumn id="5" xr3:uid="{519FBE56-5C55-402C-AF8C-7AFE30888D9D}" name="1 (M=2000)"/>
    <tableColumn id="6" xr3:uid="{609E074C-0D37-40B3-BE1D-50B3AC05AF29}" name="2 (M=200)"/>
    <tableColumn id="7" xr3:uid="{63617E19-2CB7-4DAE-8BC2-532207947EF8}" name="2 (M=500)"/>
    <tableColumn id="8" xr3:uid="{614B8D45-A2CA-44F6-BC45-8A5712B13906}" name="2 (M=1000)"/>
    <tableColumn id="9" xr3:uid="{00A7F838-5F77-415B-A210-CF2F34ED0BC2}" name="2 (M=2000)"/>
    <tableColumn id="10" xr3:uid="{984E3BBA-65AA-4E49-8858-777E43D5A822}" name="3" dataDxfId="99"/>
    <tableColumn id="11" xr3:uid="{63427697-A36F-4172-9A11-CFED5DA26003}" name="4" dataDxfId="98"/>
    <tableColumn id="12" xr3:uid="{A2CE27C7-9C4F-4E7D-9017-9153FDFD9E0B}" name="5" dataDxfId="97"/>
    <tableColumn id="13" xr3:uid="{D1FDF6D2-71D2-4E6F-906B-102A76483B0B}" name="6" dataDxfId="96"/>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87185BB7-261C-4188-B61C-6359C82348C0}" name="Table1714" displayName="Table1714" ref="Y3:AL12" totalsRowShown="0">
  <autoFilter ref="Y3:AL12" xr:uid="{E50A2B21-85D7-4772-9118-3297CB4C5D26}"/>
  <tableColumns count="14">
    <tableColumn id="1" xr3:uid="{09F5D0E2-F3E9-49E1-9E4F-99D372300BA6}" name="r/strat" dataDxfId="95"/>
    <tableColumn id="2" xr3:uid="{DD4F5C06-5ED7-4415-ADAE-E3C4C079874B}" name="1 (M=200)"/>
    <tableColumn id="3" xr3:uid="{9EA9D7C7-A400-4261-B62A-AA21B0D0408A}" name="1 (M=500)"/>
    <tableColumn id="4" xr3:uid="{84F098AD-F3C7-4DE8-8719-AB477105B2E5}" name="1 (M=1000)"/>
    <tableColumn id="5" xr3:uid="{6A8B3E19-5557-49C8-A30A-AEED5D01EB51}" name="1 (M=2000)" dataDxfId="94"/>
    <tableColumn id="6" xr3:uid="{8974D755-729C-4056-A3CC-6F9AE2F8EB37}" name="2 (M=200)" dataDxfId="93"/>
    <tableColumn id="7" xr3:uid="{E649EA58-729A-4A37-9A61-B1325A469E38}" name="2 (M=500)" dataDxfId="92"/>
    <tableColumn id="8" xr3:uid="{503147EB-59C6-4FC3-ABC9-B2E8573AD0A0}" name="2 (M=1000)" dataDxfId="91"/>
    <tableColumn id="9" xr3:uid="{E55034FF-44EA-4560-AE6B-BCB43BFC46E9}" name="2 (M=2000)"/>
    <tableColumn id="10" xr3:uid="{6DDFB118-4547-475E-A176-B2026B7E5D0E}" name="3" dataDxfId="90"/>
    <tableColumn id="11" xr3:uid="{F6FAA383-3241-4428-B22A-59BED91F9600}" name="4" dataDxfId="89"/>
    <tableColumn id="12" xr3:uid="{53091822-44FC-4FED-9BFC-356EB16D2F3D}" name="5" dataDxfId="88"/>
    <tableColumn id="13" xr3:uid="{291B8C5B-7DD2-442E-A259-E934C5C3D14F}" name="6" dataDxfId="87"/>
    <tableColumn id="14" xr3:uid="{26B5BC08-E65A-49E6-9419-C02FAAA170D3}" name="7" dataDxfId="86"/>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E965333-F646-4A48-916C-769F2605FA5F}" name="Table14815" displayName="Table14815" ref="Y16:AL24" totalsRowShown="0">
  <autoFilter ref="Y16:AL24" xr:uid="{B4F774E6-125F-4404-B034-B4D139ABDB09}"/>
  <tableColumns count="14">
    <tableColumn id="1" xr3:uid="{FF413C9C-4E7D-481C-A4CF-6EFEA3CD45A8}" name="k/strat" dataDxfId="85"/>
    <tableColumn id="2" xr3:uid="{93CBF98C-2740-4E20-86D4-F2334ECB42B0}" name="1 (M=200)"/>
    <tableColumn id="3" xr3:uid="{02E1310F-D2DE-4350-9013-86846A64C320}" name="1 (M=500)"/>
    <tableColumn id="4" xr3:uid="{74052E75-BC98-4736-A1F1-EC130B04F8BF}" name="1 (M=1000)" dataDxfId="84"/>
    <tableColumn id="5" xr3:uid="{6C08A97C-8903-41A4-B7D1-4D2F50C5F17D}" name="1 (M=2000)"/>
    <tableColumn id="6" xr3:uid="{334D484C-0839-4E6A-ACDD-EFABBDDFC46D}" name="2 (M=200)"/>
    <tableColumn id="7" xr3:uid="{A96B652B-EF08-410F-95C2-AEC80F3538E2}" name="2 (M=500)"/>
    <tableColumn id="8" xr3:uid="{6C4E0EBC-EFEE-4EE6-8F87-4EDE02C1CDC1}" name="2 (M=1000)" dataDxfId="83"/>
    <tableColumn id="9" xr3:uid="{D90E1847-07AB-4488-AC25-637E6108D3C7}" name="2 (M=2000)"/>
    <tableColumn id="10" xr3:uid="{13EE157E-942B-4D74-BAB9-31CE0A5ED23D}" name="3" dataDxfId="82"/>
    <tableColumn id="11" xr3:uid="{6E248324-81AD-4A3B-B1A7-168020B7E137}" name="4" dataDxfId="81"/>
    <tableColumn id="12" xr3:uid="{5BADC98D-7BD4-4B75-A07D-31A0714A40E5}" name="5" dataDxfId="80"/>
    <tableColumn id="13" xr3:uid="{2CF6CB4C-69B3-4E5A-B2AD-0569B7BF52DA}" name="6" dataDxfId="79"/>
    <tableColumn id="14" xr3:uid="{E02D33BB-46E1-4E10-9E08-824DE9072D96}" name="7" dataDxfId="7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181A621-B327-4240-A5B7-5DE62B5FD2CD}" name="Table15916" displayName="Table15916" ref="Y61:AK70" totalsRowShown="0">
  <autoFilter ref="Y61:AK70" xr:uid="{B05AD033-A9DE-46F4-9CB5-8F1023E056F1}"/>
  <tableColumns count="13">
    <tableColumn id="1" xr3:uid="{CEFA6306-0460-49C1-AE82-689892BFC129}" name="r/strat" dataDxfId="77"/>
    <tableColumn id="2" xr3:uid="{E1E7BC41-FA70-438D-81F5-57D0FCF8CD1E}" name="1 (M=200)"/>
    <tableColumn id="3" xr3:uid="{07189143-6E6C-44C6-9ACE-909C198A35E8}" name="1 (M=500)"/>
    <tableColumn id="4" xr3:uid="{64364F70-E023-4913-A4F1-89AC584F8430}" name="1 (M=1000)"/>
    <tableColumn id="5" xr3:uid="{68FEE1A7-8D07-4DDB-94D1-E81D1B872D1C}" name="1 (M=2000)"/>
    <tableColumn id="6" xr3:uid="{14250E93-F631-4649-A487-07172880679E}" name="2 (M=200)"/>
    <tableColumn id="7" xr3:uid="{AF0615C0-5FC2-4B1E-8511-80A2E515AF36}" name="2 (M=500)"/>
    <tableColumn id="8" xr3:uid="{CC80E6EE-0B19-4094-BC09-D8C2B931735B}" name="2 (M=1000)"/>
    <tableColumn id="9" xr3:uid="{14D43195-30FE-429D-A5F0-CE589C8721BC}" name="2 (M=2000)"/>
    <tableColumn id="10" xr3:uid="{1B282950-7EC2-4C96-A75F-DAC922AFF5E9}" name="3" dataDxfId="76"/>
    <tableColumn id="11" xr3:uid="{F5C376E7-1848-4E7E-A86B-A949C02C640C}" name="4" dataDxfId="75"/>
    <tableColumn id="12" xr3:uid="{7BC14BD1-7525-4B2C-A6CF-F282908A8EE0}" name="5" dataDxfId="74"/>
    <tableColumn id="13" xr3:uid="{98BE0013-8F76-4FA3-AC55-F364B0CDBBE7}" name="6" dataDxfId="73"/>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461689AA-ED9D-430E-A775-DC88F60BCD0D}" name="Table141118" displayName="Table141118" ref="I27:V35" totalsRowShown="0">
  <autoFilter ref="I27:V35" xr:uid="{2FE76F10-F53A-456D-9774-8F074FD66104}"/>
  <tableColumns count="14">
    <tableColumn id="1" xr3:uid="{AEFC8DE9-9442-41AE-9999-B9E3726A6BA3}" name="k/strat" dataDxfId="72"/>
    <tableColumn id="2" xr3:uid="{EC67CFB9-F760-412E-9443-BD6CB1B76722}" name="1 (M=200)"/>
    <tableColumn id="3" xr3:uid="{D32B4118-6AD6-45F3-A94B-0F0DAC8AB354}" name="1 (M=500)"/>
    <tableColumn id="4" xr3:uid="{57D3A3FD-27D0-4B79-83C6-7BF2B6AF2AB5}" name="1 (M=1000)" dataDxfId="71"/>
    <tableColumn id="5" xr3:uid="{44514C07-B7C8-4C91-AB22-8B48135E7592}" name="1 (M=2000)" dataDxfId="70"/>
    <tableColumn id="6" xr3:uid="{AADA2817-67B5-4AD0-8FA3-C7384AA049F4}" name="2 (M=200)" dataDxfId="69"/>
    <tableColumn id="7" xr3:uid="{F19735B5-2F33-4091-9A3A-B2C2C1457D13}" name="2 (M=500)" dataDxfId="68"/>
    <tableColumn id="8" xr3:uid="{4E3E5D97-AAB8-47C9-A2F2-EBE093C12B27}" name="2 (M=1000)" dataDxfId="67"/>
    <tableColumn id="9" xr3:uid="{1E46D48C-55A3-4ECE-9BD4-5EC7F734BE7B}" name="3 (2r,k)" dataDxfId="66"/>
    <tableColumn id="10" xr3:uid="{CD7883A2-56A9-41D6-B82B-BAD8F4518AF6}" name="3 (r,2k)" dataDxfId="65"/>
    <tableColumn id="11" xr3:uid="{5FB08F7E-B9EE-4113-8511-13153092591A}" name="4" dataDxfId="64"/>
    <tableColumn id="12" xr3:uid="{F0585CCD-14A8-49E2-99EF-D87CEED4CA53}" name="5" dataDxfId="63"/>
    <tableColumn id="13" xr3:uid="{45C39F26-F792-4ADB-9935-B159D0E2E5F8}" name="6" dataDxfId="62"/>
    <tableColumn id="14" xr3:uid="{A03F2219-CCA3-47F5-B6BD-01A24D54F59B}" name="7" dataDxfId="61"/>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AE33E1D5-648C-482D-9111-CEBC11275C6C}" name="Table1481519" displayName="Table1481519" ref="Y27:AL35" totalsRowShown="0">
  <autoFilter ref="Y27:AL35" xr:uid="{C5083AEE-C06D-40C0-9440-3B0CD4E37B5B}"/>
  <tableColumns count="14">
    <tableColumn id="1" xr3:uid="{D3ADBEEC-DE48-4707-B912-20F432597C84}" name="k/strat" dataDxfId="60"/>
    <tableColumn id="2" xr3:uid="{933C9B01-1077-46CD-9FEB-3147623FDA67}" name="1 (M=200)"/>
    <tableColumn id="3" xr3:uid="{87B99708-F00E-416E-B1CE-E7BC21CF56AD}" name="1 (M=500)"/>
    <tableColumn id="4" xr3:uid="{5F16F351-B298-4CBA-8BA2-57146379122C}" name="1 (M=1000)" dataDxfId="59"/>
    <tableColumn id="5" xr3:uid="{57F7C287-362B-491B-94BA-67A7BFE5C1E2}" name="1 (M=2000)"/>
    <tableColumn id="6" xr3:uid="{ABBF1DFB-E491-4DAF-A421-7B0B92572FFC}" name="2 (M=200)"/>
    <tableColumn id="7" xr3:uid="{EC431849-C4EE-4A43-9BEB-594D7692FB1B}" name="2 (M=500)"/>
    <tableColumn id="8" xr3:uid="{D7ADE8DE-7890-4A40-97F9-F7F0827CEEA9}" name="2 (M=1000)" dataDxfId="58"/>
    <tableColumn id="9" xr3:uid="{5AF2FA84-0DBF-4F47-A9F8-2B579DE5720C}" name="3 (2r,k)" dataDxfId="57"/>
    <tableColumn id="10" xr3:uid="{457BCB8F-F756-4FF9-92A1-B1EBE3C58B9F}" name="3 (r,2k)" dataDxfId="56"/>
    <tableColumn id="11" xr3:uid="{C914154A-CB4B-49D2-AAD9-D548C51C4FF0}" name="4" dataDxfId="55"/>
    <tableColumn id="12" xr3:uid="{F2067436-13D4-45AE-9776-A0CF77F321ED}" name="5" dataDxfId="54"/>
    <tableColumn id="13" xr3:uid="{285EDEF9-A0D9-4CDB-A4B6-7F2F3F04B256}" name="6" dataDxfId="53"/>
    <tableColumn id="14" xr3:uid="{13CBEF8B-FA48-42BC-800F-B313C72C3803}" name="7" dataDxfId="52"/>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8EB4B28C-5DEB-4E77-9EE7-9D40A3BD6AF8}" name="Table14111820" displayName="Table14111820" ref="I38:V46" totalsRowShown="0">
  <autoFilter ref="I38:V46" xr:uid="{E226073C-1B06-488B-96B6-44C04A838B74}"/>
  <tableColumns count="14">
    <tableColumn id="1" xr3:uid="{A1E82F0C-C1D4-42AD-856F-E36010F4E08D}" name="k/strat" dataDxfId="51"/>
    <tableColumn id="2" xr3:uid="{DE31F214-C9DA-49F3-928A-4B2974C933E4}" name="1 (M=200)"/>
    <tableColumn id="3" xr3:uid="{124EFEEA-E758-4569-AC4A-2369C4C78300}" name="1 (M=500)"/>
    <tableColumn id="4" xr3:uid="{2522EC9D-FA0A-4CEE-9A5A-5AE2014D071F}" name="1 (M=1000)" dataDxfId="50"/>
    <tableColumn id="5" xr3:uid="{5A722A49-2282-4284-A24F-E15DD77B089E}" name="1 (M=2000)" dataDxfId="49"/>
    <tableColumn id="6" xr3:uid="{2FEFEB46-27CF-401D-A5B7-FFF139AC44D3}" name="2 (M=200)" dataDxfId="48"/>
    <tableColumn id="7" xr3:uid="{B9607EA1-472E-48C8-97AC-43780A9C9387}" name="2 (M=500)" dataDxfId="47"/>
    <tableColumn id="8" xr3:uid="{CD00369F-83CB-4AA2-A06B-EC303AC6C102}" name="2 (M=1000)" dataDxfId="46"/>
    <tableColumn id="9" xr3:uid="{51BFB20F-B927-4905-BAC5-07241C6D513F}" name="3 (2r,k)" dataDxfId="45"/>
    <tableColumn id="10" xr3:uid="{33433EA2-01E3-441E-A890-CB106DB88005}" name="3 (r,2k)" dataDxfId="44"/>
    <tableColumn id="11" xr3:uid="{F4DF52CD-C42D-4F79-ACC3-DEC1CF3D71C4}" name="4" dataDxfId="43"/>
    <tableColumn id="12" xr3:uid="{624F6932-8B60-4C97-9F45-5FEF188E0D19}" name="5" dataDxfId="42"/>
    <tableColumn id="13" xr3:uid="{6C985BE1-DFB3-4FB4-9F5B-60CBDB284367}" name="6" dataDxfId="41"/>
    <tableColumn id="14" xr3:uid="{137B7A18-F8D7-4060-BB4A-5591DABFE1AE}" name="7" dataDxfId="40"/>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4838516F-3AF0-4766-AD0E-459B8A2DF80A}" name="Table148151921" displayName="Table148151921" ref="Y38:AL46" totalsRowShown="0">
  <autoFilter ref="Y38:AL46" xr:uid="{5A74E62B-2903-4FF6-B3D5-7409210CE442}"/>
  <tableColumns count="14">
    <tableColumn id="1" xr3:uid="{02B64CAE-25C1-46C3-84B7-7622D4177B08}" name="k/strat" dataDxfId="39"/>
    <tableColumn id="2" xr3:uid="{2DDAC303-0427-44B2-90F5-B4630A503694}" name="1 (M=200)"/>
    <tableColumn id="3" xr3:uid="{D97D9013-13D5-45D8-8F70-34A60D47969B}" name="1 (M=500)"/>
    <tableColumn id="4" xr3:uid="{ADA826D2-774E-495B-A602-63C4B85CCBA8}" name="1 (M=1000)" dataDxfId="38"/>
    <tableColumn id="5" xr3:uid="{4B6F6F33-88CC-4E01-B4B7-D662731E3EF3}" name="1 (M=2000)"/>
    <tableColumn id="6" xr3:uid="{E2D3458B-56DD-46CF-9AD5-5150D547C750}" name="2 (M=200)"/>
    <tableColumn id="7" xr3:uid="{24E181D6-2E6B-49E7-8054-C1FF6DF03B1D}" name="2 (M=500)"/>
    <tableColumn id="8" xr3:uid="{C9528969-B927-4446-9E69-0BC427C66213}" name="2 (M=1000)" dataDxfId="37"/>
    <tableColumn id="9" xr3:uid="{31FE26BF-9FF4-4287-AB66-4A9DE72C257E}" name="3 (2r,k)" dataDxfId="36"/>
    <tableColumn id="10" xr3:uid="{9EA11CF9-B1E2-4401-BE5A-36077116F233}" name="3 (r,2k)" dataDxfId="35"/>
    <tableColumn id="11" xr3:uid="{11A5957D-D990-4BFF-9AB9-F4FE8FB90BC4}" name="4" dataDxfId="34"/>
    <tableColumn id="12" xr3:uid="{4525C9DB-0B43-4D47-B8C2-EDB2DE205599}" name="5" dataDxfId="33"/>
    <tableColumn id="13" xr3:uid="{99C7BF2B-DCEA-4C3C-9D04-21106B30F531}" name="6" dataDxfId="32"/>
    <tableColumn id="14" xr3:uid="{FE3DA586-FB57-4DEE-9797-E1AED753C13F}" name="7" dataDxfId="31"/>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A33AC34D-E2F3-4125-BA0F-538A57F93BE0}" name="Table1411182024" displayName="Table1411182024" ref="I49:V57" totalsRowShown="0">
  <autoFilter ref="I49:V57" xr:uid="{5AA26FF6-3E58-4D64-A564-C75EABBABABD}"/>
  <tableColumns count="14">
    <tableColumn id="1" xr3:uid="{438A3E94-737B-4C96-865B-6C7C623B9911}" name="k/strat" dataDxfId="30"/>
    <tableColumn id="2" xr3:uid="{BC5B2160-0211-4E9F-8DA1-3A7B268BDA90}" name="1 (M=200)"/>
    <tableColumn id="3" xr3:uid="{70888504-F96F-4F2B-8D1F-ADAF523AD3E6}" name="1 (M=500)"/>
    <tableColumn id="4" xr3:uid="{9411D304-1203-4AC8-B065-27AA66BCC41C}" name="1 (M=1000)" dataDxfId="29"/>
    <tableColumn id="5" xr3:uid="{8186C823-8A7A-4C25-BE3E-7D39BEBD210A}" name="1 (M=2000)" dataDxfId="28"/>
    <tableColumn id="6" xr3:uid="{A78C57B7-7E85-4F66-B9B2-03D89AE9618C}" name="2 (M=200)" dataDxfId="27"/>
    <tableColumn id="7" xr3:uid="{FA4EEAFE-D48F-4071-8453-9A5C0451E608}" name="2 (M=500)" dataDxfId="26"/>
    <tableColumn id="8" xr3:uid="{2A42CAA0-4D48-482D-B4BB-E682F4B1CA80}" name="2 (M=1000)" dataDxfId="25"/>
    <tableColumn id="9" xr3:uid="{A1BCC81B-8509-476F-A9EA-A79C2E1E5F9F}" name="2 (M=2000)"/>
    <tableColumn id="10" xr3:uid="{2FCF97F7-C445-46C9-B8C9-652635AA8F3F}" name="3" dataDxfId="24"/>
    <tableColumn id="11" xr3:uid="{A4456630-DD5E-4BBF-87AB-E152A25CB0F1}" name="4" dataDxfId="23"/>
    <tableColumn id="12" xr3:uid="{BB85E89C-6AAB-4522-853F-529C26EDA4B2}" name="5" dataDxfId="22"/>
    <tableColumn id="13" xr3:uid="{AF01742C-FD1E-45AF-9301-B65819CC60F6}" name="6" dataDxfId="21"/>
    <tableColumn id="14" xr3:uid="{E5F430F0-E74D-4F0A-8940-B1C1DB0F09A5}" name="7" dataDxfId="20"/>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243C01C7-5DD1-49A3-BDFE-BB60CAF40A82}" name="Table14815192125" displayName="Table14815192125" ref="Y49:AL57" totalsRowShown="0">
  <autoFilter ref="Y49:AL57" xr:uid="{608F95B6-9D9C-474D-9F98-7AC8143E083A}"/>
  <tableColumns count="14">
    <tableColumn id="1" xr3:uid="{138B3FEF-8F9A-4D0C-8994-9B34AA892FD9}" name="k/strat" dataDxfId="19"/>
    <tableColumn id="2" xr3:uid="{E0E20E5F-C7F1-4712-B4CE-BB39836B268C}" name="1 (M=200)"/>
    <tableColumn id="3" xr3:uid="{7D40FD74-CA5B-4382-95A6-B41FB01C0313}" name="1 (M=500)"/>
    <tableColumn id="4" xr3:uid="{6E0886C5-F7AE-4650-BB9C-528E47793BF5}" name="1 (M=1000)" dataDxfId="18"/>
    <tableColumn id="5" xr3:uid="{D0B82EE0-C0D9-4367-859F-F60C4B293EFF}" name="1 (M=2000)"/>
    <tableColumn id="6" xr3:uid="{0A0E1440-7635-496A-A713-13D1E7879B20}" name="2 (M=200)"/>
    <tableColumn id="7" xr3:uid="{26AAF347-31CB-4E6E-B9E9-E74EDC093465}" name="2 (M=500)"/>
    <tableColumn id="8" xr3:uid="{B6C51F2F-A4E4-4E0A-8802-5F63BA9423B8}" name="2 (M=1000)" dataDxfId="17"/>
    <tableColumn id="9" xr3:uid="{46A2862F-F38D-4D4C-92C9-4E6B893DB396}" name="2 (M=2000)"/>
    <tableColumn id="10" xr3:uid="{FB0B8411-3F5C-4C3B-87C2-85FDE70FD34B}" name="3" dataDxfId="16"/>
    <tableColumn id="11" xr3:uid="{85253771-871B-4134-B0C0-6693A5CA7877}" name="4" dataDxfId="15"/>
    <tableColumn id="12" xr3:uid="{99A1CF9D-F90C-4AED-9738-2CDBC794BBEA}" name="5" dataDxfId="14"/>
    <tableColumn id="13" xr3:uid="{F34CB31B-A0B9-4B17-9AA5-F873F386036D}" name="6" dataDxfId="13"/>
    <tableColumn id="14" xr3:uid="{91DE16BC-BA91-43C8-BEDB-FD4469EE432D}" name="7" dataDxfId="12"/>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A58E7C58-AA28-46BB-B4F4-F2035B8A7A99}" name="Table151222" displayName="Table151222" ref="I73:V86" totalsRowShown="0">
  <autoFilter ref="I73:V86" xr:uid="{CCA9C295-4BF4-42F4-B196-426BED5991BC}"/>
  <tableColumns count="14">
    <tableColumn id="1" xr3:uid="{09A9E395-5962-44FC-88FA-253A725DAE42}" name="r/strat" dataDxfId="11"/>
    <tableColumn id="2" xr3:uid="{253FE664-E11E-46E0-9BA6-A76EF3B9D747}" name="radial k=50"/>
    <tableColumn id="3" xr3:uid="{0CADF5DA-E115-4723-A22F-2E17E74537C6}" name="radial k=75"/>
    <tableColumn id="4" xr3:uid="{52B548E3-2BAC-4B52-8467-78FCD9522032}" name="radial k=35"/>
    <tableColumn id="5" xr3:uid="{20799C52-2874-42CC-B9F4-9A44F4542787}" name="winding k=50"/>
    <tableColumn id="6" xr3:uid="{B82FD39A-4C39-4484-809B-915777B3089D}" name="winding k=75"/>
    <tableColumn id="7" xr3:uid="{A4DA6A37-E307-4FB0-B00B-943388750BF8}" name="winding k=35"/>
    <tableColumn id="8" xr3:uid="{A5321CC0-A427-489F-9668-72356CFB3266}" name="radial k20"/>
    <tableColumn id="9" xr3:uid="{571B8977-51B9-4122-A283-211C03C8533D}" name="winding k20"/>
    <tableColumn id="10" xr3:uid="{2EAC5AB7-2250-4B3A-A821-85BEED3CEF4E}" name="Column1" dataDxfId="10"/>
    <tableColumn id="11" xr3:uid="{C5603BB7-578E-41AC-A479-C0B52FCA135C}" name="radial k10" dataDxfId="9"/>
    <tableColumn id="12" xr3:uid="{BB0BEE15-A453-4C7A-9595-93307D3DFA9D}" name="winding k10" dataDxfId="8"/>
    <tableColumn id="13" xr3:uid="{D1412A40-90BF-4B17-B738-5ECFEB1085F8}" name="Column2" dataDxfId="7"/>
    <tableColumn id="14" xr3:uid="{D1E2195E-F91B-46D1-8E1B-369DD001CC69}" name="Column3" dataDxfId="6"/>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35CD947B-2C26-443B-A2D5-69F29C002223}" name="Table1591623" displayName="Table1591623" ref="Y73:AL86" totalsRowShown="0">
  <autoFilter ref="Y73:AL86" xr:uid="{F6F90DE7-FB81-4D36-A40E-011C2650C245}"/>
  <tableColumns count="14">
    <tableColumn id="1" xr3:uid="{99490D33-1F27-43E5-8874-0976DB37034D}" name="r/strat" dataDxfId="5"/>
    <tableColumn id="2" xr3:uid="{83D8B81C-6BA9-4017-BB58-C3EAB9DF7C91}" name="radial k=50"/>
    <tableColumn id="3" xr3:uid="{71DE482E-08FD-4C38-9410-E18E32B2AC82}" name="radial k=75"/>
    <tableColumn id="4" xr3:uid="{2D5285AF-150F-4638-8587-43EC88712ED6}" name="radial k=35"/>
    <tableColumn id="5" xr3:uid="{DDE7B561-3C90-4220-B76F-04BE5F2F30B1}" name="winding k=50"/>
    <tableColumn id="6" xr3:uid="{99A63730-2723-4186-BC74-6B9CCDEEF7A3}" name="winding k=75"/>
    <tableColumn id="7" xr3:uid="{D7382346-988C-44B0-BB03-F939450173B6}" name="winding k=35"/>
    <tableColumn id="8" xr3:uid="{19BBA3C4-C286-4D2B-ADF2-B6C4AD7542A6}" name="radial k20"/>
    <tableColumn id="9" xr3:uid="{1EC18D18-8D48-416D-A3AF-165DEC9E5520}" name="winding k20"/>
    <tableColumn id="10" xr3:uid="{36181633-77E8-4913-A6AF-6688C3DD2650}" name="Column2" dataDxfId="4"/>
    <tableColumn id="11" xr3:uid="{EC11A8B5-FCD3-4440-86D7-5BC04E55FA31}" name="radial k10" dataDxfId="3"/>
    <tableColumn id="12" xr3:uid="{79224FA1-542A-4481-996B-2E8A3D76D41F}" name="winding k10" dataDxfId="2"/>
    <tableColumn id="13" xr3:uid="{972D6C3A-F873-43E8-B7F8-C6044100F3A5}" name="Column5" dataDxfId="1"/>
    <tableColumn id="14" xr3:uid="{BF740568-9787-4556-8C9B-BC43F49216B6}" name="Column1"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table" Target="../tables/table7.xml"/><Relationship Id="rId13" Type="http://schemas.openxmlformats.org/officeDocument/2006/relationships/table" Target="../tables/table12.xml"/><Relationship Id="rId3" Type="http://schemas.openxmlformats.org/officeDocument/2006/relationships/table" Target="../tables/table2.xml"/><Relationship Id="rId7" Type="http://schemas.openxmlformats.org/officeDocument/2006/relationships/table" Target="../tables/table6.xml"/><Relationship Id="rId12" Type="http://schemas.openxmlformats.org/officeDocument/2006/relationships/table" Target="../tables/table11.xml"/><Relationship Id="rId2" Type="http://schemas.openxmlformats.org/officeDocument/2006/relationships/table" Target="../tables/table1.xml"/><Relationship Id="rId1" Type="http://schemas.openxmlformats.org/officeDocument/2006/relationships/printerSettings" Target="../printerSettings/printerSettings1.bin"/><Relationship Id="rId6" Type="http://schemas.openxmlformats.org/officeDocument/2006/relationships/table" Target="../tables/table5.xml"/><Relationship Id="rId11" Type="http://schemas.openxmlformats.org/officeDocument/2006/relationships/table" Target="../tables/table10.xml"/><Relationship Id="rId5" Type="http://schemas.openxmlformats.org/officeDocument/2006/relationships/table" Target="../tables/table4.xml"/><Relationship Id="rId15" Type="http://schemas.openxmlformats.org/officeDocument/2006/relationships/table" Target="../tables/table14.xml"/><Relationship Id="rId10" Type="http://schemas.openxmlformats.org/officeDocument/2006/relationships/table" Target="../tables/table9.xml"/><Relationship Id="rId4" Type="http://schemas.openxmlformats.org/officeDocument/2006/relationships/table" Target="../tables/table3.xml"/><Relationship Id="rId9" Type="http://schemas.openxmlformats.org/officeDocument/2006/relationships/table" Target="../tables/table8.xml"/><Relationship Id="rId14" Type="http://schemas.openxmlformats.org/officeDocument/2006/relationships/table" Target="../tables/table13.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B14A5F-1179-4D5C-8B21-977B7D278F4A}">
  <sheetPr codeName="Sheet2"/>
  <dimension ref="A1:AL86"/>
  <sheetViews>
    <sheetView topLeftCell="H1" zoomScale="85" zoomScaleNormal="85" workbookViewId="0">
      <selection activeCell="D36" sqref="D36"/>
    </sheetView>
  </sheetViews>
  <sheetFormatPr defaultRowHeight="15" x14ac:dyDescent="0.25"/>
  <cols>
    <col min="10" max="11" width="11.7109375" customWidth="1"/>
    <col min="12" max="12" width="16" customWidth="1"/>
    <col min="13" max="13" width="12.7109375" customWidth="1"/>
    <col min="14" max="14" width="11.7109375" customWidth="1"/>
    <col min="15" max="15" width="15.140625" customWidth="1"/>
    <col min="16" max="17" width="12.7109375" customWidth="1"/>
    <col min="19" max="19" width="11.140625" customWidth="1"/>
    <col min="20" max="20" width="13.5703125" customWidth="1"/>
    <col min="23" max="23" width="12" bestFit="1" customWidth="1"/>
    <col min="28" max="28" width="17.85546875" customWidth="1"/>
    <col min="29" max="29" width="9.85546875" customWidth="1"/>
    <col min="31" max="31" width="15.5703125" customWidth="1"/>
    <col min="32" max="32" width="11.7109375" customWidth="1"/>
    <col min="33" max="33" width="13.140625" customWidth="1"/>
    <col min="34" max="37" width="13.85546875" bestFit="1" customWidth="1"/>
  </cols>
  <sheetData>
    <row r="1" spans="1:38" ht="15" customHeight="1" x14ac:dyDescent="0.25">
      <c r="A1" s="49" t="s">
        <v>183</v>
      </c>
      <c r="B1" s="49"/>
      <c r="C1" s="49"/>
      <c r="D1" s="49"/>
      <c r="E1" s="49"/>
      <c r="F1" s="49"/>
      <c r="H1" t="s">
        <v>181</v>
      </c>
      <c r="W1" s="48"/>
      <c r="X1" t="s">
        <v>182</v>
      </c>
    </row>
    <row r="2" spans="1:38" x14ac:dyDescent="0.25">
      <c r="A2" s="49"/>
      <c r="B2" s="49"/>
      <c r="C2" s="49"/>
      <c r="D2" s="49"/>
      <c r="E2" s="49"/>
      <c r="F2" s="49"/>
      <c r="H2" t="s">
        <v>175</v>
      </c>
      <c r="P2" t="s">
        <v>144</v>
      </c>
      <c r="R2" t="s">
        <v>139</v>
      </c>
      <c r="S2" t="s">
        <v>140</v>
      </c>
      <c r="T2" t="s">
        <v>141</v>
      </c>
      <c r="U2" t="s">
        <v>142</v>
      </c>
      <c r="V2" t="s">
        <v>143</v>
      </c>
      <c r="W2" s="48"/>
      <c r="X2" t="s">
        <v>175</v>
      </c>
      <c r="AF2" t="s">
        <v>144</v>
      </c>
      <c r="AH2" t="s">
        <v>139</v>
      </c>
      <c r="AI2" t="s">
        <v>140</v>
      </c>
      <c r="AJ2" t="s">
        <v>141</v>
      </c>
      <c r="AK2" t="s">
        <v>142</v>
      </c>
      <c r="AL2" t="s">
        <v>143</v>
      </c>
    </row>
    <row r="3" spans="1:38" x14ac:dyDescent="0.25">
      <c r="A3" s="49"/>
      <c r="B3" s="49"/>
      <c r="C3" s="49"/>
      <c r="D3" s="49"/>
      <c r="E3" s="49"/>
      <c r="F3" s="49"/>
      <c r="I3" s="1" t="s">
        <v>9</v>
      </c>
      <c r="J3" t="s">
        <v>2</v>
      </c>
      <c r="K3" t="s">
        <v>3</v>
      </c>
      <c r="L3" t="s">
        <v>1</v>
      </c>
      <c r="M3" t="s">
        <v>7</v>
      </c>
      <c r="N3" t="s">
        <v>4</v>
      </c>
      <c r="O3" t="s">
        <v>5</v>
      </c>
      <c r="P3" t="s">
        <v>6</v>
      </c>
      <c r="Q3" t="s">
        <v>8</v>
      </c>
      <c r="R3" t="s">
        <v>10</v>
      </c>
      <c r="S3" t="s">
        <v>11</v>
      </c>
      <c r="T3" t="s">
        <v>12</v>
      </c>
      <c r="U3" t="s">
        <v>13</v>
      </c>
      <c r="V3" t="s">
        <v>48</v>
      </c>
      <c r="W3" s="48"/>
      <c r="Y3" s="1" t="s">
        <v>9</v>
      </c>
      <c r="Z3" t="s">
        <v>2</v>
      </c>
      <c r="AA3" t="s">
        <v>3</v>
      </c>
      <c r="AB3" t="s">
        <v>1</v>
      </c>
      <c r="AC3" t="s">
        <v>7</v>
      </c>
      <c r="AD3" t="s">
        <v>4</v>
      </c>
      <c r="AE3" t="s">
        <v>5</v>
      </c>
      <c r="AF3" t="s">
        <v>6</v>
      </c>
      <c r="AG3" t="s">
        <v>8</v>
      </c>
      <c r="AH3" t="s">
        <v>10</v>
      </c>
      <c r="AI3" t="s">
        <v>11</v>
      </c>
      <c r="AJ3" t="s">
        <v>12</v>
      </c>
      <c r="AK3" t="s">
        <v>13</v>
      </c>
      <c r="AL3" t="s">
        <v>48</v>
      </c>
    </row>
    <row r="4" spans="1:38" x14ac:dyDescent="0.25">
      <c r="A4" s="49"/>
      <c r="B4" s="49"/>
      <c r="C4" s="49"/>
      <c r="D4" s="49"/>
      <c r="E4" s="49"/>
      <c r="F4" s="49"/>
      <c r="I4" s="1">
        <v>4</v>
      </c>
      <c r="J4">
        <v>0.35033992390632801</v>
      </c>
      <c r="N4">
        <v>0.35033992390632801</v>
      </c>
      <c r="O4">
        <v>0.35005787070986499</v>
      </c>
      <c r="R4" s="32">
        <v>0.20662878229380899</v>
      </c>
      <c r="S4" s="32">
        <v>0.36442138415423703</v>
      </c>
      <c r="T4" s="32">
        <v>0.18947162513478299</v>
      </c>
      <c r="U4" s="32">
        <v>0.32330088875368501</v>
      </c>
      <c r="V4" s="32">
        <v>0.192203973785044</v>
      </c>
      <c r="Y4" s="1">
        <v>4</v>
      </c>
      <c r="Z4">
        <v>0.245667297356951</v>
      </c>
      <c r="AD4">
        <v>0.245667297356951</v>
      </c>
      <c r="AE4">
        <v>0.240548696680042</v>
      </c>
      <c r="AH4" s="31">
        <v>0.78161190977107198</v>
      </c>
      <c r="AI4" s="31">
        <v>0.74650252371759596</v>
      </c>
      <c r="AJ4" s="31">
        <v>0.82821093988030303</v>
      </c>
      <c r="AK4" s="31">
        <v>0.75424758315630303</v>
      </c>
      <c r="AL4" s="32">
        <v>0.26005193280303501</v>
      </c>
    </row>
    <row r="5" spans="1:38" x14ac:dyDescent="0.25">
      <c r="A5" s="49"/>
      <c r="B5" s="49"/>
      <c r="C5" s="49"/>
      <c r="D5" s="49"/>
      <c r="E5" s="49"/>
      <c r="F5" s="49"/>
      <c r="I5" s="1">
        <v>6</v>
      </c>
      <c r="J5" t="s">
        <v>15</v>
      </c>
      <c r="K5" t="s">
        <v>15</v>
      </c>
      <c r="L5" t="s">
        <v>15</v>
      </c>
      <c r="M5" t="s">
        <v>15</v>
      </c>
      <c r="N5">
        <v>0.32818385196375299</v>
      </c>
      <c r="O5">
        <v>0.33626727239904303</v>
      </c>
      <c r="R5" s="32">
        <v>0.193694360655248</v>
      </c>
      <c r="S5" s="32">
        <v>0.32223607019482298</v>
      </c>
      <c r="T5" s="32">
        <v>0.17742507542952801</v>
      </c>
      <c r="U5" s="32">
        <v>0.30307168709448901</v>
      </c>
      <c r="V5" s="32">
        <v>0.17874131938462401</v>
      </c>
      <c r="Y5" s="1">
        <v>6</v>
      </c>
      <c r="Z5" t="s">
        <v>15</v>
      </c>
      <c r="AA5" t="s">
        <v>15</v>
      </c>
      <c r="AB5" t="s">
        <v>15</v>
      </c>
      <c r="AC5" t="s">
        <v>15</v>
      </c>
      <c r="AD5">
        <v>0.26572132235797502</v>
      </c>
      <c r="AE5">
        <v>0.25359280723393002</v>
      </c>
      <c r="AH5" s="31">
        <v>0.77815451760895504</v>
      </c>
      <c r="AI5" s="31">
        <v>0.76041988179626407</v>
      </c>
      <c r="AJ5" s="31">
        <v>0.801569273308538</v>
      </c>
      <c r="AK5" s="31">
        <v>0.76600624254134664</v>
      </c>
      <c r="AL5" s="32">
        <v>0.25563379221802301</v>
      </c>
    </row>
    <row r="6" spans="1:38" x14ac:dyDescent="0.25">
      <c r="A6" s="49"/>
      <c r="B6" s="49"/>
      <c r="C6" s="49"/>
      <c r="D6" s="49"/>
      <c r="E6" s="49"/>
      <c r="F6" s="49"/>
      <c r="I6" s="1">
        <v>10</v>
      </c>
      <c r="J6" t="s">
        <v>15</v>
      </c>
      <c r="K6" t="s">
        <v>15</v>
      </c>
      <c r="L6" t="s">
        <v>15</v>
      </c>
      <c r="M6" t="s">
        <v>15</v>
      </c>
      <c r="N6">
        <v>0.31882782433621698</v>
      </c>
      <c r="O6">
        <v>0.32715855819060902</v>
      </c>
      <c r="R6" s="32">
        <v>0.182551634203477</v>
      </c>
      <c r="S6" s="32">
        <v>0.303981767843851</v>
      </c>
      <c r="T6" s="32">
        <v>0.17404163296816</v>
      </c>
      <c r="U6" s="32">
        <v>0.29325840399676001</v>
      </c>
      <c r="V6" s="32">
        <v>0.17364296381272801</v>
      </c>
      <c r="Y6" s="1">
        <v>10</v>
      </c>
      <c r="Z6" t="s">
        <v>15</v>
      </c>
      <c r="AA6" t="s">
        <v>15</v>
      </c>
      <c r="AB6" t="s">
        <v>15</v>
      </c>
      <c r="AC6" t="s">
        <v>15</v>
      </c>
      <c r="AD6">
        <v>0.28882956381393798</v>
      </c>
      <c r="AE6">
        <v>0.29481549482903302</v>
      </c>
      <c r="AH6" s="31">
        <v>0.79154016971540397</v>
      </c>
      <c r="AI6" s="31">
        <v>0.77729792805935338</v>
      </c>
      <c r="AJ6" s="31">
        <v>0.79858241800433405</v>
      </c>
      <c r="AK6" s="31">
        <v>0.78448936012438042</v>
      </c>
      <c r="AL6" s="32">
        <v>0.27027731195429799</v>
      </c>
    </row>
    <row r="7" spans="1:38" x14ac:dyDescent="0.25">
      <c r="A7" s="49"/>
      <c r="B7" s="49"/>
      <c r="C7" s="49"/>
      <c r="D7" s="49"/>
      <c r="E7" s="49"/>
      <c r="F7" s="49"/>
      <c r="I7" s="1">
        <v>15</v>
      </c>
      <c r="J7" t="s">
        <v>15</v>
      </c>
      <c r="K7" t="s">
        <v>15</v>
      </c>
      <c r="L7" t="s">
        <v>15</v>
      </c>
      <c r="M7" t="s">
        <v>15</v>
      </c>
      <c r="N7">
        <v>0.31438331233917999</v>
      </c>
      <c r="O7">
        <v>0.32064365613672202</v>
      </c>
      <c r="R7" s="32">
        <v>0.178696622092748</v>
      </c>
      <c r="S7" s="32">
        <v>0.29420564591412002</v>
      </c>
      <c r="T7" s="32">
        <v>0.170713044707277</v>
      </c>
      <c r="U7" s="32">
        <v>0.28693109175573001</v>
      </c>
      <c r="V7" s="32">
        <v>0.17065676837483201</v>
      </c>
      <c r="Y7" s="1">
        <v>15</v>
      </c>
      <c r="Z7" t="s">
        <v>15</v>
      </c>
      <c r="AA7" t="s">
        <v>15</v>
      </c>
      <c r="AB7" t="s">
        <v>15</v>
      </c>
      <c r="AC7" t="s">
        <v>15</v>
      </c>
      <c r="AD7">
        <v>0.32577791882467699</v>
      </c>
      <c r="AE7">
        <v>0.33975286242342001</v>
      </c>
      <c r="AH7" s="31">
        <v>0.79267088736131797</v>
      </c>
      <c r="AI7" s="31">
        <v>0.79843718552895127</v>
      </c>
      <c r="AJ7" s="31">
        <v>0.79588293168254998</v>
      </c>
      <c r="AK7" s="31">
        <v>0.80520566649537884</v>
      </c>
      <c r="AL7" s="32">
        <v>0.27181021125730798</v>
      </c>
    </row>
    <row r="8" spans="1:38" x14ac:dyDescent="0.25">
      <c r="A8" s="49"/>
      <c r="B8" s="49"/>
      <c r="C8" s="49"/>
      <c r="D8" s="49"/>
      <c r="E8" s="49"/>
      <c r="F8" s="49"/>
      <c r="I8" s="1">
        <v>20</v>
      </c>
      <c r="J8" t="s">
        <v>15</v>
      </c>
      <c r="K8" t="s">
        <v>15</v>
      </c>
      <c r="L8" t="s">
        <v>15</v>
      </c>
      <c r="M8" t="s">
        <v>15</v>
      </c>
      <c r="N8">
        <v>0.30868405009351002</v>
      </c>
      <c r="O8">
        <v>0.32002948659223102</v>
      </c>
      <c r="R8" s="32">
        <v>0.17409204627237701</v>
      </c>
      <c r="S8" s="32">
        <v>0.29119511114367502</v>
      </c>
      <c r="T8" s="32">
        <v>0.171154557693387</v>
      </c>
      <c r="U8" s="32">
        <v>0.28623696173101199</v>
      </c>
      <c r="V8" s="32">
        <v>0.16955870984589999</v>
      </c>
      <c r="Y8" s="1">
        <v>20</v>
      </c>
      <c r="Z8" t="s">
        <v>15</v>
      </c>
      <c r="AA8" t="s">
        <v>15</v>
      </c>
      <c r="AB8" t="s">
        <v>15</v>
      </c>
      <c r="AC8" t="s">
        <v>15</v>
      </c>
      <c r="AD8">
        <v>0.35678159127001402</v>
      </c>
      <c r="AE8">
        <v>0.39479811718114399</v>
      </c>
      <c r="AH8" s="31">
        <v>0.79177460788344001</v>
      </c>
      <c r="AI8" s="31">
        <v>0.82232455224535239</v>
      </c>
      <c r="AJ8" s="31">
        <v>0.792933116738887</v>
      </c>
      <c r="AK8" s="31">
        <v>0.82440370708211086</v>
      </c>
      <c r="AL8" s="32">
        <v>0.27263910151917098</v>
      </c>
    </row>
    <row r="9" spans="1:38" x14ac:dyDescent="0.25">
      <c r="A9" s="49"/>
      <c r="B9" s="49"/>
      <c r="C9" s="49"/>
      <c r="D9" s="49"/>
      <c r="E9" s="49"/>
      <c r="F9" s="49"/>
      <c r="I9" s="1">
        <v>30</v>
      </c>
      <c r="J9" t="s">
        <v>15</v>
      </c>
      <c r="K9" t="s">
        <v>15</v>
      </c>
      <c r="L9" t="s">
        <v>15</v>
      </c>
      <c r="M9" t="s">
        <v>15</v>
      </c>
      <c r="N9">
        <v>0.30247188547736997</v>
      </c>
      <c r="O9">
        <v>0.31366499478642701</v>
      </c>
      <c r="R9" s="32">
        <v>0.17059007407247401</v>
      </c>
      <c r="S9" s="32">
        <v>0.28620634803939199</v>
      </c>
      <c r="T9" s="32">
        <v>0.16908174771213599</v>
      </c>
      <c r="U9" s="32">
        <v>0.28314436606498999</v>
      </c>
      <c r="V9" s="32">
        <v>0.16754454057082299</v>
      </c>
      <c r="Y9" s="1">
        <v>30</v>
      </c>
      <c r="Z9" t="s">
        <v>15</v>
      </c>
      <c r="AA9" t="s">
        <v>15</v>
      </c>
      <c r="AB9" t="s">
        <v>15</v>
      </c>
      <c r="AC9" t="s">
        <v>15</v>
      </c>
      <c r="AD9">
        <v>0.41990741892280498</v>
      </c>
      <c r="AE9">
        <v>0.46014742123927299</v>
      </c>
      <c r="AH9" s="31">
        <v>0.79041601215518398</v>
      </c>
      <c r="AI9" s="31">
        <v>0.87006590296940567</v>
      </c>
      <c r="AJ9" s="31">
        <v>0.78832350743209101</v>
      </c>
      <c r="AK9" s="31">
        <v>0.86246226993025921</v>
      </c>
      <c r="AL9" s="32">
        <v>0.27164009908079501</v>
      </c>
    </row>
    <row r="10" spans="1:38" x14ac:dyDescent="0.25">
      <c r="A10" s="49"/>
      <c r="B10" s="49"/>
      <c r="C10" s="49"/>
      <c r="D10" s="49"/>
      <c r="E10" s="49"/>
      <c r="F10" s="49"/>
      <c r="I10" s="1">
        <v>40</v>
      </c>
      <c r="J10" t="s">
        <v>15</v>
      </c>
      <c r="K10" t="s">
        <v>15</v>
      </c>
      <c r="L10" t="s">
        <v>15</v>
      </c>
      <c r="M10" t="s">
        <v>15</v>
      </c>
      <c r="N10">
        <v>0.30016288924420598</v>
      </c>
      <c r="O10">
        <v>0.31051385613516203</v>
      </c>
      <c r="R10" s="32">
        <v>0.16964148615781299</v>
      </c>
      <c r="S10" s="32">
        <v>0.284155439306154</v>
      </c>
      <c r="T10" s="32">
        <v>0.170088627769897</v>
      </c>
      <c r="U10" s="32">
        <v>0.281644731921256</v>
      </c>
      <c r="V10" s="32">
        <v>0.167642541740293</v>
      </c>
      <c r="W10" s="43"/>
      <c r="Y10" s="1">
        <v>40</v>
      </c>
      <c r="Z10" t="s">
        <v>15</v>
      </c>
      <c r="AA10" t="s">
        <v>15</v>
      </c>
      <c r="AB10" t="s">
        <v>15</v>
      </c>
      <c r="AC10" t="s">
        <v>15</v>
      </c>
      <c r="AD10">
        <v>0.49108313941515602</v>
      </c>
      <c r="AE10">
        <v>0.53857773416129295</v>
      </c>
      <c r="AH10" s="31">
        <v>0.78860069241913799</v>
      </c>
      <c r="AI10" s="31">
        <v>0.9143792864878042</v>
      </c>
      <c r="AJ10" s="31">
        <v>0.78494405806606704</v>
      </c>
      <c r="AK10" s="31">
        <v>0.90106131353848029</v>
      </c>
      <c r="AL10" s="32">
        <v>0.27005232245441402</v>
      </c>
    </row>
    <row r="11" spans="1:38" x14ac:dyDescent="0.25">
      <c r="A11" s="49"/>
      <c r="B11" s="49"/>
      <c r="C11" s="49"/>
      <c r="D11" s="49"/>
      <c r="E11" s="49"/>
      <c r="F11" s="49"/>
      <c r="I11" s="1">
        <v>50</v>
      </c>
      <c r="J11" t="s">
        <v>15</v>
      </c>
      <c r="K11" t="s">
        <v>15</v>
      </c>
      <c r="L11" t="s">
        <v>15</v>
      </c>
      <c r="M11" t="s">
        <v>15</v>
      </c>
      <c r="N11">
        <v>0.29949299833332599</v>
      </c>
      <c r="O11">
        <v>0.30947450249743302</v>
      </c>
      <c r="R11" s="32">
        <v>0.167963149601143</v>
      </c>
      <c r="S11" s="32">
        <v>0.28269993284101702</v>
      </c>
      <c r="T11" s="32">
        <v>0.17071851399493601</v>
      </c>
      <c r="U11" s="32">
        <v>0.28366509222974301</v>
      </c>
      <c r="V11" s="32">
        <v>0.16627022503678601</v>
      </c>
      <c r="Y11" s="1">
        <v>50</v>
      </c>
      <c r="Z11" t="s">
        <v>15</v>
      </c>
      <c r="AA11" t="s">
        <v>15</v>
      </c>
      <c r="AB11" t="s">
        <v>15</v>
      </c>
      <c r="AC11" t="s">
        <v>15</v>
      </c>
      <c r="AD11">
        <v>0.55397080863863202</v>
      </c>
      <c r="AE11">
        <v>0.60824456864226994</v>
      </c>
      <c r="AH11" s="31">
        <v>0.78675673962707104</v>
      </c>
      <c r="AI11" s="31">
        <v>0.95932140598689131</v>
      </c>
      <c r="AJ11" s="31">
        <v>0.78156652422574302</v>
      </c>
      <c r="AK11" s="31">
        <v>0.95256697739703788</v>
      </c>
      <c r="AL11" s="32">
        <v>0.26748501838300398</v>
      </c>
    </row>
    <row r="12" spans="1:38" x14ac:dyDescent="0.25">
      <c r="A12" s="49"/>
      <c r="B12" s="49"/>
      <c r="C12" s="49"/>
      <c r="D12" s="49"/>
      <c r="E12" s="49"/>
      <c r="F12" s="49"/>
      <c r="I12" s="1">
        <v>100</v>
      </c>
      <c r="J12" t="s">
        <v>15</v>
      </c>
      <c r="K12" t="s">
        <v>15</v>
      </c>
      <c r="L12" t="s">
        <v>15</v>
      </c>
      <c r="M12" t="s">
        <v>15</v>
      </c>
      <c r="N12">
        <v>0.29192071274175202</v>
      </c>
      <c r="O12">
        <v>0.30009892369279001</v>
      </c>
      <c r="R12" s="32">
        <v>0.166678653605914</v>
      </c>
      <c r="S12" s="32">
        <v>0.28010257289081397</v>
      </c>
      <c r="T12" s="32">
        <v>0.16767186049729199</v>
      </c>
      <c r="U12" s="32">
        <v>0.28084196751145002</v>
      </c>
      <c r="V12" s="32">
        <v>0.166308833572437</v>
      </c>
      <c r="Y12" s="1">
        <v>100</v>
      </c>
      <c r="Z12" t="s">
        <v>15</v>
      </c>
      <c r="AA12" t="s">
        <v>15</v>
      </c>
      <c r="AB12" t="s">
        <v>15</v>
      </c>
      <c r="AC12" t="s">
        <v>15</v>
      </c>
      <c r="AD12">
        <v>0.83210431347373603</v>
      </c>
      <c r="AE12">
        <v>0.91199251032919604</v>
      </c>
      <c r="AH12" s="31">
        <v>0.780482580805679</v>
      </c>
      <c r="AI12" s="31">
        <v>1.2133073327248467</v>
      </c>
      <c r="AJ12" s="31">
        <v>0.77244151395471905</v>
      </c>
      <c r="AK12" s="31">
        <v>1.1811698833829238</v>
      </c>
      <c r="AL12" s="32">
        <v>0.26568207892358697</v>
      </c>
    </row>
    <row r="13" spans="1:38" x14ac:dyDescent="0.25">
      <c r="A13" s="49"/>
      <c r="B13" s="49"/>
      <c r="C13" s="49"/>
      <c r="D13" s="49"/>
      <c r="E13" s="49"/>
      <c r="F13" s="49"/>
    </row>
    <row r="14" spans="1:38" x14ac:dyDescent="0.25">
      <c r="A14" s="49"/>
      <c r="B14" s="49"/>
      <c r="C14" s="49"/>
      <c r="D14" s="49"/>
      <c r="E14" s="49"/>
      <c r="F14" s="49"/>
    </row>
    <row r="15" spans="1:38" x14ac:dyDescent="0.25">
      <c r="A15" s="49"/>
      <c r="B15" s="49"/>
      <c r="C15" s="49"/>
      <c r="D15" s="49"/>
      <c r="E15" s="49"/>
      <c r="F15" s="49"/>
      <c r="H15" t="s">
        <v>16</v>
      </c>
      <c r="P15" t="s">
        <v>144</v>
      </c>
      <c r="R15" t="s">
        <v>139</v>
      </c>
      <c r="S15" t="s">
        <v>140</v>
      </c>
      <c r="T15" t="s">
        <v>141</v>
      </c>
      <c r="U15" t="s">
        <v>142</v>
      </c>
      <c r="V15" t="s">
        <v>143</v>
      </c>
      <c r="X15" t="s">
        <v>16</v>
      </c>
      <c r="AF15" t="s">
        <v>144</v>
      </c>
      <c r="AH15" t="s">
        <v>139</v>
      </c>
      <c r="AI15" t="s">
        <v>140</v>
      </c>
      <c r="AJ15" t="s">
        <v>141</v>
      </c>
      <c r="AK15" t="s">
        <v>142</v>
      </c>
      <c r="AL15" t="s">
        <v>143</v>
      </c>
    </row>
    <row r="16" spans="1:38" x14ac:dyDescent="0.25">
      <c r="A16" s="49"/>
      <c r="B16" s="49"/>
      <c r="C16" s="49"/>
      <c r="D16" s="49"/>
      <c r="E16" s="49"/>
      <c r="F16" s="49"/>
      <c r="I16" s="1" t="s">
        <v>14</v>
      </c>
      <c r="J16" t="s">
        <v>2</v>
      </c>
      <c r="K16" t="s">
        <v>3</v>
      </c>
      <c r="L16" t="s">
        <v>1</v>
      </c>
      <c r="M16" t="s">
        <v>7</v>
      </c>
      <c r="N16" t="s">
        <v>4</v>
      </c>
      <c r="O16" t="s">
        <v>5</v>
      </c>
      <c r="P16" t="s">
        <v>6</v>
      </c>
      <c r="Q16" t="s">
        <v>8</v>
      </c>
      <c r="R16" t="s">
        <v>10</v>
      </c>
      <c r="S16" t="s">
        <v>11</v>
      </c>
      <c r="T16" t="s">
        <v>12</v>
      </c>
      <c r="U16" t="s">
        <v>13</v>
      </c>
      <c r="V16" t="s">
        <v>48</v>
      </c>
      <c r="Y16" s="1" t="s">
        <v>14</v>
      </c>
      <c r="Z16" t="s">
        <v>2</v>
      </c>
      <c r="AA16" t="s">
        <v>3</v>
      </c>
      <c r="AB16" t="s">
        <v>1</v>
      </c>
      <c r="AC16" t="s">
        <v>7</v>
      </c>
      <c r="AD16" t="s">
        <v>4</v>
      </c>
      <c r="AE16" t="s">
        <v>5</v>
      </c>
      <c r="AF16" t="s">
        <v>6</v>
      </c>
      <c r="AG16" t="s">
        <v>8</v>
      </c>
      <c r="AH16" t="s">
        <v>10</v>
      </c>
      <c r="AI16" t="s">
        <v>11</v>
      </c>
      <c r="AJ16" t="s">
        <v>12</v>
      </c>
      <c r="AK16" t="s">
        <v>13</v>
      </c>
      <c r="AL16" t="s">
        <v>48</v>
      </c>
    </row>
    <row r="17" spans="1:38" x14ac:dyDescent="0.25">
      <c r="A17" s="49"/>
      <c r="B17" s="49"/>
      <c r="C17" s="49"/>
      <c r="D17" s="49"/>
      <c r="E17" s="49"/>
      <c r="F17" s="49"/>
      <c r="I17" s="1">
        <v>10</v>
      </c>
      <c r="N17">
        <v>0.34068105198749998</v>
      </c>
      <c r="P17" s="32">
        <v>0.355957411284263</v>
      </c>
      <c r="R17" s="32">
        <v>0.17035922774443099</v>
      </c>
      <c r="S17" s="32">
        <v>0.28220062240007598</v>
      </c>
      <c r="T17" s="32">
        <v>0.16953361679247</v>
      </c>
      <c r="U17" s="32">
        <v>0.28965475958884801</v>
      </c>
      <c r="V17" s="32">
        <v>0.162004219966326</v>
      </c>
      <c r="Y17" s="1">
        <v>10</v>
      </c>
      <c r="AD17">
        <v>4.3794751262603597</v>
      </c>
      <c r="AF17" s="32">
        <v>4.9095097506970804</v>
      </c>
      <c r="AH17" s="31">
        <v>0.349822986324892</v>
      </c>
      <c r="AI17" s="31">
        <v>2.2250164684731351</v>
      </c>
      <c r="AJ17" s="31">
        <v>0.38331151216846099</v>
      </c>
      <c r="AK17" s="31">
        <v>2.5360438127731162</v>
      </c>
      <c r="AL17" s="31">
        <v>0.26977215192148102</v>
      </c>
    </row>
    <row r="18" spans="1:38" x14ac:dyDescent="0.25">
      <c r="A18" s="49"/>
      <c r="B18" s="49"/>
      <c r="C18" s="49"/>
      <c r="D18" s="49"/>
      <c r="E18" s="49"/>
      <c r="F18" s="49"/>
      <c r="I18" s="1">
        <v>20</v>
      </c>
      <c r="N18">
        <v>0.32739661530612102</v>
      </c>
      <c r="P18" s="32">
        <v>0.344237093660759</v>
      </c>
      <c r="R18" s="32">
        <v>0.17397410768496599</v>
      </c>
      <c r="S18" s="32">
        <v>0.28851110189102103</v>
      </c>
      <c r="T18" s="32">
        <v>0.17426943587355301</v>
      </c>
      <c r="U18" s="32">
        <v>0.29532709876244101</v>
      </c>
      <c r="V18" s="32">
        <v>0.16857414171684201</v>
      </c>
      <c r="Y18" s="1">
        <v>20</v>
      </c>
      <c r="AD18">
        <v>2.12071438552104</v>
      </c>
      <c r="AF18" s="32">
        <v>2.53743084647832</v>
      </c>
      <c r="AH18" s="31">
        <v>0.63684391774549398</v>
      </c>
      <c r="AI18" s="31">
        <v>1.5441146252524627</v>
      </c>
      <c r="AJ18" s="31">
        <v>0.63888173255040703</v>
      </c>
      <c r="AK18" s="31">
        <v>1.7292928344112195</v>
      </c>
      <c r="AL18" s="31">
        <v>0.35477662921054998</v>
      </c>
    </row>
    <row r="19" spans="1:38" x14ac:dyDescent="0.25">
      <c r="A19" s="49"/>
      <c r="B19" s="49"/>
      <c r="C19" s="49"/>
      <c r="D19" s="49"/>
      <c r="E19" s="49"/>
      <c r="F19" s="49"/>
      <c r="I19" s="1">
        <v>35</v>
      </c>
      <c r="N19">
        <v>0.31414744916906001</v>
      </c>
      <c r="P19" s="32">
        <v>0.32901531050503902</v>
      </c>
      <c r="R19" s="32">
        <v>0.17575282151681601</v>
      </c>
      <c r="S19" s="32">
        <v>0.29052803738380201</v>
      </c>
      <c r="T19" s="32">
        <v>0.17166112131587299</v>
      </c>
      <c r="U19" s="32">
        <v>0.28791153903044298</v>
      </c>
      <c r="V19" s="32">
        <v>0.16918487529818399</v>
      </c>
      <c r="Y19" s="1">
        <v>35</v>
      </c>
      <c r="AD19">
        <v>0.79207531526813002</v>
      </c>
      <c r="AF19" s="32">
        <v>0.91312722670401203</v>
      </c>
      <c r="AH19" s="31">
        <v>0.76073037749379002</v>
      </c>
      <c r="AI19" s="31">
        <v>1.0228308670587078</v>
      </c>
      <c r="AJ19" s="31">
        <v>0.76381196002498597</v>
      </c>
      <c r="AK19" s="31">
        <v>1.0282674348377088</v>
      </c>
      <c r="AL19" s="31">
        <v>0.31843743270534702</v>
      </c>
    </row>
    <row r="20" spans="1:38" x14ac:dyDescent="0.25">
      <c r="I20" s="1">
        <v>50</v>
      </c>
      <c r="N20">
        <v>0.30977367107225701</v>
      </c>
      <c r="P20" s="32">
        <v>0.323112305160906</v>
      </c>
      <c r="R20" s="32">
        <v>0.17409204627237701</v>
      </c>
      <c r="S20" s="32">
        <v>0.29119511114367502</v>
      </c>
      <c r="T20" s="32">
        <v>0.171154557693387</v>
      </c>
      <c r="U20" s="32">
        <v>0.28623696173101199</v>
      </c>
      <c r="V20" s="32">
        <v>0.16955870984589999</v>
      </c>
      <c r="Y20" s="1">
        <v>50</v>
      </c>
      <c r="AD20">
        <v>0.36490409218522002</v>
      </c>
      <c r="AF20" s="32">
        <v>0.39541169974552698</v>
      </c>
      <c r="AH20" s="31">
        <v>0.79177460788344001</v>
      </c>
      <c r="AI20" s="31">
        <v>0.82232455224535239</v>
      </c>
      <c r="AJ20" s="31">
        <v>0.792933116738887</v>
      </c>
      <c r="AK20" s="31">
        <v>0.82440370708211086</v>
      </c>
      <c r="AL20" s="31">
        <v>0.27263910151917098</v>
      </c>
    </row>
    <row r="21" spans="1:38" x14ac:dyDescent="0.25">
      <c r="I21" s="1">
        <v>75</v>
      </c>
      <c r="N21">
        <v>0.30349732808601299</v>
      </c>
      <c r="P21" s="32">
        <v>0.31693750385538599</v>
      </c>
      <c r="R21" s="32">
        <v>0.174402876695679</v>
      </c>
      <c r="S21" s="32">
        <v>0.29165337654187301</v>
      </c>
      <c r="T21" s="32">
        <v>0.170622841472932</v>
      </c>
      <c r="U21" s="32">
        <v>0.28558524301620902</v>
      </c>
      <c r="V21" s="32">
        <v>0.170797239942412</v>
      </c>
      <c r="Y21" s="1">
        <v>75</v>
      </c>
      <c r="AD21">
        <v>0.16680330745790101</v>
      </c>
      <c r="AF21" s="32">
        <v>0.17048796561396701</v>
      </c>
      <c r="AH21" s="31">
        <v>0.79126887640624</v>
      </c>
      <c r="AI21" s="31">
        <v>0.74441324044108104</v>
      </c>
      <c r="AJ21" s="31">
        <v>0.79870169590531404</v>
      </c>
      <c r="AK21" s="31">
        <v>0.742713409019639</v>
      </c>
      <c r="AL21" s="31">
        <v>0.19505015778607199</v>
      </c>
    </row>
    <row r="22" spans="1:38" x14ac:dyDescent="0.25">
      <c r="I22" s="1">
        <v>100</v>
      </c>
      <c r="N22">
        <v>0.30055347189072801</v>
      </c>
      <c r="P22" s="32"/>
      <c r="R22" s="32">
        <v>0.174266749097228</v>
      </c>
      <c r="S22" s="32">
        <v>0.29186144484488002</v>
      </c>
      <c r="T22" s="32">
        <v>0.17009475282269801</v>
      </c>
      <c r="U22" s="32">
        <v>0.28612215570063398</v>
      </c>
      <c r="V22" s="32">
        <v>0.169020997520924</v>
      </c>
      <c r="Y22" s="1">
        <v>100</v>
      </c>
      <c r="AD22">
        <v>0.117680867712464</v>
      </c>
      <c r="AF22" s="32"/>
      <c r="AH22" s="31">
        <v>0.79486024240589404</v>
      </c>
      <c r="AI22" s="31">
        <v>0.73235536253528255</v>
      </c>
      <c r="AJ22" s="31">
        <v>0.79821879899531001</v>
      </c>
      <c r="AK22" s="31">
        <v>0.73198993516726307</v>
      </c>
      <c r="AL22" s="31">
        <v>0.15592394817866201</v>
      </c>
    </row>
    <row r="23" spans="1:38" x14ac:dyDescent="0.25">
      <c r="I23" s="1">
        <v>125</v>
      </c>
      <c r="N23">
        <v>0.30021936345494599</v>
      </c>
      <c r="P23" s="32"/>
      <c r="R23" s="32">
        <v>0.174345098282887</v>
      </c>
      <c r="S23" s="32">
        <v>0.29197940096743202</v>
      </c>
      <c r="T23" s="32">
        <v>0.16978974471536901</v>
      </c>
      <c r="U23" s="32">
        <v>0.284743275764403</v>
      </c>
      <c r="V23" s="32">
        <v>0.16959550399697901</v>
      </c>
      <c r="Y23" s="1">
        <v>125</v>
      </c>
      <c r="AD23">
        <v>9.4472930700018803E-2</v>
      </c>
      <c r="AF23" s="32"/>
      <c r="AH23" s="31">
        <v>0.79174894872286194</v>
      </c>
      <c r="AI23" s="31">
        <v>0.73000130068468094</v>
      </c>
      <c r="AJ23" s="31">
        <v>0.79764818395710801</v>
      </c>
      <c r="AK23" s="31">
        <v>0.72993429235960694</v>
      </c>
      <c r="AL23" s="31">
        <v>0.12478289740857799</v>
      </c>
    </row>
    <row r="24" spans="1:38" x14ac:dyDescent="0.25">
      <c r="I24" s="1">
        <v>150</v>
      </c>
      <c r="N24">
        <v>0.29692286416225799</v>
      </c>
      <c r="P24" s="32"/>
      <c r="R24" s="32">
        <v>0.17443431323755501</v>
      </c>
      <c r="S24" s="32">
        <v>0.292055116612982</v>
      </c>
      <c r="T24" s="32">
        <v>0.169895558655562</v>
      </c>
      <c r="U24" s="32">
        <v>0.28376962818034701</v>
      </c>
      <c r="V24" s="32">
        <v>0.17010722095272801</v>
      </c>
      <c r="Y24" s="1">
        <v>150</v>
      </c>
      <c r="AD24">
        <v>7.9391872602307803E-2</v>
      </c>
      <c r="AF24" s="32"/>
      <c r="AH24" s="31">
        <v>0.78608624659767301</v>
      </c>
      <c r="AI24" s="31">
        <v>0.72915216343282074</v>
      </c>
      <c r="AJ24" s="31">
        <v>0.79726083351809895</v>
      </c>
      <c r="AK24" s="31">
        <v>0.7291420210209929</v>
      </c>
      <c r="AL24" s="31">
        <v>0.10265082401337799</v>
      </c>
    </row>
    <row r="26" spans="1:38" x14ac:dyDescent="0.25">
      <c r="H26" t="s">
        <v>17</v>
      </c>
      <c r="P26" t="s">
        <v>144</v>
      </c>
      <c r="R26" t="s">
        <v>139</v>
      </c>
      <c r="S26" t="s">
        <v>140</v>
      </c>
      <c r="T26" t="s">
        <v>141</v>
      </c>
      <c r="U26" t="s">
        <v>142</v>
      </c>
      <c r="V26" t="s">
        <v>143</v>
      </c>
      <c r="X26" t="s">
        <v>17</v>
      </c>
      <c r="AF26" t="s">
        <v>144</v>
      </c>
      <c r="AH26" t="s">
        <v>139</v>
      </c>
      <c r="AI26" t="s">
        <v>140</v>
      </c>
      <c r="AJ26" t="s">
        <v>141</v>
      </c>
      <c r="AK26" t="s">
        <v>142</v>
      </c>
      <c r="AL26" t="s">
        <v>143</v>
      </c>
    </row>
    <row r="27" spans="1:38" x14ac:dyDescent="0.25">
      <c r="I27" s="1" t="s">
        <v>14</v>
      </c>
      <c r="J27" t="s">
        <v>2</v>
      </c>
      <c r="K27" t="s">
        <v>3</v>
      </c>
      <c r="L27" t="s">
        <v>1</v>
      </c>
      <c r="M27" t="s">
        <v>7</v>
      </c>
      <c r="N27" t="s">
        <v>4</v>
      </c>
      <c r="O27" t="s">
        <v>5</v>
      </c>
      <c r="P27" t="s">
        <v>6</v>
      </c>
      <c r="Q27" t="s">
        <v>30</v>
      </c>
      <c r="R27" t="s">
        <v>31</v>
      </c>
      <c r="S27" t="s">
        <v>11</v>
      </c>
      <c r="T27" t="s">
        <v>12</v>
      </c>
      <c r="U27" t="s">
        <v>13</v>
      </c>
      <c r="V27" t="s">
        <v>48</v>
      </c>
      <c r="Y27" s="1" t="s">
        <v>14</v>
      </c>
      <c r="Z27" t="s">
        <v>2</v>
      </c>
      <c r="AA27" t="s">
        <v>3</v>
      </c>
      <c r="AB27" t="s">
        <v>1</v>
      </c>
      <c r="AC27" t="s">
        <v>7</v>
      </c>
      <c r="AD27" t="s">
        <v>4</v>
      </c>
      <c r="AE27" t="s">
        <v>5</v>
      </c>
      <c r="AF27" t="s">
        <v>6</v>
      </c>
      <c r="AG27" t="s">
        <v>30</v>
      </c>
      <c r="AH27" t="s">
        <v>31</v>
      </c>
      <c r="AI27" t="s">
        <v>11</v>
      </c>
      <c r="AJ27" t="s">
        <v>12</v>
      </c>
      <c r="AK27" t="s">
        <v>13</v>
      </c>
      <c r="AL27" t="s">
        <v>48</v>
      </c>
    </row>
    <row r="28" spans="1:38" x14ac:dyDescent="0.25">
      <c r="I28" s="1">
        <v>10</v>
      </c>
      <c r="N28">
        <v>0.32471294872568501</v>
      </c>
      <c r="P28" s="32">
        <v>0.34841139539959898</v>
      </c>
      <c r="Q28" s="5">
        <v>0.16868164819605899</v>
      </c>
      <c r="R28" s="32">
        <v>0.167523851818876</v>
      </c>
      <c r="S28" s="32">
        <v>0.28047793175271102</v>
      </c>
      <c r="T28" s="32">
        <v>0.16795438212695599</v>
      </c>
      <c r="U28" s="32">
        <v>0.27699381485658497</v>
      </c>
      <c r="V28" s="32">
        <v>0.16413611046648</v>
      </c>
      <c r="Y28" s="1">
        <v>10</v>
      </c>
      <c r="AD28">
        <v>6.4542397346151699</v>
      </c>
      <c r="AF28" s="32">
        <v>8.1961772383710194</v>
      </c>
      <c r="AG28" s="4">
        <v>0.294908542142512</v>
      </c>
      <c r="AH28" s="31">
        <v>0.37584306673269202</v>
      </c>
      <c r="AI28" s="31">
        <v>3.8259245548960599</v>
      </c>
      <c r="AJ28" s="31">
        <v>0.30510435177961598</v>
      </c>
      <c r="AK28" s="31">
        <v>3.7416869746999502</v>
      </c>
      <c r="AL28" s="31">
        <v>0.30056252086426899</v>
      </c>
    </row>
    <row r="29" spans="1:38" x14ac:dyDescent="0.25">
      <c r="I29" s="1">
        <v>20</v>
      </c>
      <c r="N29">
        <v>0.31290094823792503</v>
      </c>
      <c r="P29" s="32">
        <v>0.33420208212621699</v>
      </c>
      <c r="Q29" s="5">
        <v>0.17115931216657099</v>
      </c>
      <c r="R29" s="32">
        <v>0.16944257774084401</v>
      </c>
      <c r="S29" s="32">
        <v>0.28459690911903601</v>
      </c>
      <c r="T29" s="32">
        <v>0.16667506775528901</v>
      </c>
      <c r="U29" s="32">
        <v>0.28504679314358</v>
      </c>
      <c r="V29" s="32">
        <v>0.165279981527549</v>
      </c>
      <c r="Y29" s="1">
        <v>20</v>
      </c>
      <c r="AD29">
        <v>3.10805205233269</v>
      </c>
      <c r="AF29" s="32">
        <v>3.9616226498177798</v>
      </c>
      <c r="AG29" s="4">
        <v>0.59264602921965903</v>
      </c>
      <c r="AH29" s="31">
        <v>0.60757051860015099</v>
      </c>
      <c r="AI29" s="31">
        <v>2.3524947478388101</v>
      </c>
      <c r="AJ29" s="31">
        <v>0.58619118926674696</v>
      </c>
      <c r="AK29" s="31">
        <v>2.4423087938394801</v>
      </c>
      <c r="AL29" s="31">
        <v>0.33559308674831301</v>
      </c>
    </row>
    <row r="30" spans="1:38" x14ac:dyDescent="0.25">
      <c r="I30" s="1">
        <v>35</v>
      </c>
      <c r="N30">
        <v>0.31209463050918701</v>
      </c>
      <c r="P30" s="32">
        <v>0.324408495136084</v>
      </c>
      <c r="Q30" s="5">
        <v>0.17113760666278199</v>
      </c>
      <c r="R30" s="32">
        <v>0.17061745477208901</v>
      </c>
      <c r="S30" s="32">
        <v>0.28532240160144601</v>
      </c>
      <c r="T30" s="32">
        <v>0.171303443904331</v>
      </c>
      <c r="U30" s="32">
        <v>0.28625686507871301</v>
      </c>
      <c r="V30" s="32">
        <v>0.16877537907038401</v>
      </c>
      <c r="Y30" s="1">
        <v>35</v>
      </c>
      <c r="AD30">
        <v>1.2077458141721</v>
      </c>
      <c r="AF30" s="32">
        <v>1.4035069971018601</v>
      </c>
      <c r="AG30" s="4">
        <v>0.75028045313914504</v>
      </c>
      <c r="AH30" s="31">
        <v>0.75180501021368296</v>
      </c>
      <c r="AI30" s="31">
        <v>1.2799035383719699</v>
      </c>
      <c r="AJ30" s="31">
        <v>0.74126325128554604</v>
      </c>
      <c r="AK30" s="31">
        <v>1.26980165875069</v>
      </c>
      <c r="AL30" s="31">
        <v>0.317294580160985</v>
      </c>
    </row>
    <row r="31" spans="1:38" x14ac:dyDescent="0.25">
      <c r="I31" s="1">
        <v>50</v>
      </c>
      <c r="N31">
        <v>0.30135717797263101</v>
      </c>
      <c r="P31" s="32">
        <v>0.31738532169211398</v>
      </c>
      <c r="Q31" s="5">
        <v>0.171396400314071</v>
      </c>
      <c r="R31" s="32">
        <v>0.17004091639463301</v>
      </c>
      <c r="S31" s="32">
        <v>0.28595299120852002</v>
      </c>
      <c r="T31" s="32">
        <v>0.16795029030381001</v>
      </c>
      <c r="U31" s="32">
        <v>0.28098902848611301</v>
      </c>
      <c r="V31" s="32">
        <v>0.167005679768368</v>
      </c>
      <c r="Y31" s="1">
        <v>50</v>
      </c>
      <c r="AD31">
        <v>0.44418093517674401</v>
      </c>
      <c r="AF31" s="32">
        <v>0.53314166360479198</v>
      </c>
      <c r="AG31" s="4">
        <v>0.78456793490037402</v>
      </c>
      <c r="AH31" s="31">
        <v>0.78897824196953703</v>
      </c>
      <c r="AI31" s="31">
        <v>0.89523091871628802</v>
      </c>
      <c r="AJ31" s="31">
        <v>0.78671747607398901</v>
      </c>
      <c r="AK31" s="31">
        <v>0.87916048344383202</v>
      </c>
      <c r="AL31" s="31">
        <v>0.26977186535146502</v>
      </c>
    </row>
    <row r="32" spans="1:38" x14ac:dyDescent="0.25">
      <c r="I32" s="1">
        <v>75</v>
      </c>
      <c r="N32">
        <v>0.29938881753568503</v>
      </c>
      <c r="P32" s="32"/>
      <c r="Q32" s="5">
        <v>0.17137805817516</v>
      </c>
      <c r="R32" s="32">
        <v>0.16912977615764599</v>
      </c>
      <c r="S32" s="32">
        <v>0.28568270127307499</v>
      </c>
      <c r="T32" s="32">
        <v>0.16915156679378299</v>
      </c>
      <c r="U32" s="32">
        <v>0.28220967849532602</v>
      </c>
      <c r="V32" s="32">
        <v>0.16907906950019799</v>
      </c>
      <c r="Y32" s="1">
        <v>75</v>
      </c>
      <c r="AD32">
        <v>0.17747924242636801</v>
      </c>
      <c r="AF32" s="32"/>
      <c r="AG32" s="4">
        <v>0.79410403486084402</v>
      </c>
      <c r="AH32" s="31">
        <v>0.79165048405676097</v>
      </c>
      <c r="AI32" s="31">
        <v>0.75306871371647499</v>
      </c>
      <c r="AJ32" s="31">
        <v>0.79660552956455299</v>
      </c>
      <c r="AK32" s="31">
        <v>0.74871186586032501</v>
      </c>
      <c r="AL32" s="31">
        <v>0.194680272165381</v>
      </c>
    </row>
    <row r="33" spans="8:38" x14ac:dyDescent="0.25">
      <c r="I33" s="1">
        <v>100</v>
      </c>
      <c r="N33">
        <v>0.29646607251540003</v>
      </c>
      <c r="P33" s="32"/>
      <c r="Q33" s="5">
        <v>0.17118102433070601</v>
      </c>
      <c r="R33" s="32">
        <v>0.17260111297945599</v>
      </c>
      <c r="S33" s="32">
        <v>0.28565054566870401</v>
      </c>
      <c r="T33" s="32">
        <v>0.16832637390933</v>
      </c>
      <c r="U33" s="32">
        <v>0.282452125061952</v>
      </c>
      <c r="V33" s="32">
        <v>0.169478200868041</v>
      </c>
      <c r="Y33" s="1">
        <v>100</v>
      </c>
      <c r="AD33">
        <v>0.11878007382818501</v>
      </c>
      <c r="AF33" s="32"/>
      <c r="AG33" s="4">
        <v>0.79355470313119603</v>
      </c>
      <c r="AH33" s="31">
        <v>0.79377161449136402</v>
      </c>
      <c r="AI33" s="31">
        <v>0.73324468506218698</v>
      </c>
      <c r="AJ33" s="31">
        <v>0.79627818637731695</v>
      </c>
      <c r="AK33" s="31">
        <v>0.73259626133715705</v>
      </c>
      <c r="AL33" s="31">
        <v>0.15433497166249799</v>
      </c>
    </row>
    <row r="34" spans="8:38" x14ac:dyDescent="0.25">
      <c r="I34" s="1">
        <v>125</v>
      </c>
      <c r="N34">
        <v>0.29392174775191299</v>
      </c>
      <c r="P34" s="32"/>
      <c r="Q34" s="5">
        <v>0.17134719769496301</v>
      </c>
      <c r="R34" s="32">
        <v>0.16978005758620199</v>
      </c>
      <c r="S34" s="32">
        <v>0.28604610628574401</v>
      </c>
      <c r="T34" s="32">
        <v>0.16858732517203201</v>
      </c>
      <c r="U34" s="32">
        <v>0.28290659466245899</v>
      </c>
      <c r="V34" s="32">
        <v>0.16667143067835</v>
      </c>
      <c r="Y34" s="1">
        <v>125</v>
      </c>
      <c r="AD34">
        <v>9.4565760111121402E-2</v>
      </c>
      <c r="AF34" s="32"/>
      <c r="AG34" s="4">
        <v>0.79181520474838896</v>
      </c>
      <c r="AH34" s="31">
        <v>0.79304913354341</v>
      </c>
      <c r="AI34" s="31">
        <v>0.73008595000880505</v>
      </c>
      <c r="AJ34" s="31">
        <v>0.79563888951469397</v>
      </c>
      <c r="AK34" s="31">
        <v>0.72998840546264998</v>
      </c>
      <c r="AL34" s="31">
        <v>0.12564992067177899</v>
      </c>
    </row>
    <row r="35" spans="8:38" x14ac:dyDescent="0.25">
      <c r="I35" s="1">
        <v>150</v>
      </c>
      <c r="N35">
        <v>0.29125875466273998</v>
      </c>
      <c r="P35" s="32"/>
      <c r="Q35" s="5">
        <v>0.171426107683437</v>
      </c>
      <c r="R35" s="32">
        <v>0.169124619358752</v>
      </c>
      <c r="S35" s="32">
        <v>0.28613123094331799</v>
      </c>
      <c r="T35" s="32">
        <v>0.16832214415357999</v>
      </c>
      <c r="U35" s="32">
        <v>0.28097344353311798</v>
      </c>
      <c r="V35" s="32">
        <v>0.16610669765785399</v>
      </c>
      <c r="Y35" s="1">
        <v>150</v>
      </c>
      <c r="AD35">
        <v>7.9398428582427003E-2</v>
      </c>
      <c r="AF35" s="32"/>
      <c r="AG35" s="4">
        <v>0.79107367116453897</v>
      </c>
      <c r="AH35" s="31">
        <v>0.78931478028014601</v>
      </c>
      <c r="AI35" s="31">
        <v>0.72915956664725101</v>
      </c>
      <c r="AJ35" s="31">
        <v>0.79521267725364697</v>
      </c>
      <c r="AK35" s="31">
        <v>0.72914564470371801</v>
      </c>
      <c r="AL35" s="31">
        <v>0.104371667607289</v>
      </c>
    </row>
    <row r="37" spans="8:38" x14ac:dyDescent="0.25">
      <c r="H37" t="s">
        <v>19</v>
      </c>
      <c r="P37" t="s">
        <v>144</v>
      </c>
      <c r="R37" t="s">
        <v>139</v>
      </c>
      <c r="S37" t="s">
        <v>140</v>
      </c>
      <c r="T37" t="s">
        <v>141</v>
      </c>
      <c r="U37" t="s">
        <v>142</v>
      </c>
      <c r="V37" t="s">
        <v>143</v>
      </c>
      <c r="X37" t="s">
        <v>19</v>
      </c>
      <c r="AF37" t="s">
        <v>144</v>
      </c>
      <c r="AH37" t="s">
        <v>139</v>
      </c>
      <c r="AI37" t="s">
        <v>140</v>
      </c>
      <c r="AJ37" t="s">
        <v>141</v>
      </c>
      <c r="AK37" t="s">
        <v>142</v>
      </c>
      <c r="AL37" t="s">
        <v>143</v>
      </c>
    </row>
    <row r="38" spans="8:38" x14ac:dyDescent="0.25">
      <c r="I38" s="1" t="s">
        <v>14</v>
      </c>
      <c r="J38" t="s">
        <v>2</v>
      </c>
      <c r="K38" t="s">
        <v>3</v>
      </c>
      <c r="L38" t="s">
        <v>1</v>
      </c>
      <c r="M38" t="s">
        <v>7</v>
      </c>
      <c r="N38" t="s">
        <v>4</v>
      </c>
      <c r="O38" t="s">
        <v>5</v>
      </c>
      <c r="P38" t="s">
        <v>6</v>
      </c>
      <c r="Q38" t="s">
        <v>30</v>
      </c>
      <c r="R38" t="s">
        <v>31</v>
      </c>
      <c r="S38" t="s">
        <v>11</v>
      </c>
      <c r="T38" t="s">
        <v>12</v>
      </c>
      <c r="U38" t="s">
        <v>13</v>
      </c>
      <c r="V38" t="s">
        <v>48</v>
      </c>
      <c r="Y38" s="1" t="s">
        <v>14</v>
      </c>
      <c r="Z38" t="s">
        <v>2</v>
      </c>
      <c r="AA38" t="s">
        <v>3</v>
      </c>
      <c r="AB38" t="s">
        <v>1</v>
      </c>
      <c r="AC38" t="s">
        <v>7</v>
      </c>
      <c r="AD38" t="s">
        <v>4</v>
      </c>
      <c r="AE38" t="s">
        <v>5</v>
      </c>
      <c r="AF38" t="s">
        <v>6</v>
      </c>
      <c r="AG38" t="s">
        <v>30</v>
      </c>
      <c r="AH38" t="s">
        <v>31</v>
      </c>
      <c r="AI38" t="s">
        <v>11</v>
      </c>
      <c r="AJ38" t="s">
        <v>12</v>
      </c>
      <c r="AK38" t="s">
        <v>13</v>
      </c>
      <c r="AL38" t="s">
        <v>48</v>
      </c>
    </row>
    <row r="39" spans="8:38" x14ac:dyDescent="0.25">
      <c r="I39" s="1">
        <v>10</v>
      </c>
      <c r="N39">
        <v>0.37119499289409402</v>
      </c>
      <c r="P39" s="32">
        <v>0.38565649943241598</v>
      </c>
      <c r="Q39" s="5">
        <v>0.19151853101115501</v>
      </c>
      <c r="R39" s="32">
        <v>0.190613389634196</v>
      </c>
      <c r="S39" s="32">
        <v>0.305555029831725</v>
      </c>
      <c r="T39" s="32">
        <v>0.174307226053073</v>
      </c>
      <c r="U39" s="32">
        <v>0.30125600768435201</v>
      </c>
      <c r="V39" s="32">
        <v>0.17746165288567101</v>
      </c>
      <c r="Y39" s="1">
        <v>10</v>
      </c>
      <c r="AD39">
        <v>1.4933819121016201</v>
      </c>
      <c r="AF39" s="32">
        <v>1.67309394475749</v>
      </c>
      <c r="AG39" s="4">
        <v>0.43011109691011001</v>
      </c>
      <c r="AH39" s="31">
        <v>0.43371956556859398</v>
      </c>
      <c r="AI39" s="31">
        <v>0.90793151287029805</v>
      </c>
      <c r="AJ39" s="31">
        <v>0.57047848053139205</v>
      </c>
      <c r="AK39" s="31">
        <v>1.0933672124813101</v>
      </c>
      <c r="AL39" s="31">
        <v>0.30682946237046899</v>
      </c>
    </row>
    <row r="40" spans="8:38" x14ac:dyDescent="0.25">
      <c r="I40" s="1">
        <v>20</v>
      </c>
      <c r="N40">
        <v>0.354784088554153</v>
      </c>
      <c r="P40" s="32">
        <v>0.36752895400469998</v>
      </c>
      <c r="Q40" s="5">
        <v>0.19668635773592899</v>
      </c>
      <c r="R40" s="32">
        <v>0.19597995206897001</v>
      </c>
      <c r="S40" s="32">
        <v>0.31629244300671</v>
      </c>
      <c r="T40" s="32">
        <v>0.18016423514286001</v>
      </c>
      <c r="U40" s="32">
        <v>0.31087104270153998</v>
      </c>
      <c r="V40" s="32">
        <v>0.18103034289374101</v>
      </c>
      <c r="Y40" s="1">
        <v>20</v>
      </c>
      <c r="AD40">
        <v>0.91522922457912304</v>
      </c>
      <c r="AF40" s="32">
        <v>0.96066159418530706</v>
      </c>
      <c r="AG40" s="4">
        <v>0.65197012368001395</v>
      </c>
      <c r="AH40" s="31">
        <v>0.64960022146265095</v>
      </c>
      <c r="AI40" s="31">
        <v>0.87202256581959203</v>
      </c>
      <c r="AJ40" s="31">
        <v>0.72794269644397303</v>
      </c>
      <c r="AK40" s="31">
        <v>1.00708336491438</v>
      </c>
      <c r="AL40" s="31">
        <v>0.34895192675192299</v>
      </c>
    </row>
    <row r="41" spans="8:38" x14ac:dyDescent="0.25">
      <c r="I41" s="1">
        <v>35</v>
      </c>
      <c r="N41">
        <v>0.33595431551349503</v>
      </c>
      <c r="P41" s="32">
        <v>0.35282140250366101</v>
      </c>
      <c r="Q41" s="5">
        <v>0.19549921826568201</v>
      </c>
      <c r="R41" s="32">
        <v>0.19508018559457899</v>
      </c>
      <c r="S41" s="32">
        <v>0.32058129612594499</v>
      </c>
      <c r="T41" s="32">
        <v>0.177854546027265</v>
      </c>
      <c r="U41" s="32">
        <v>0.30677221012946099</v>
      </c>
      <c r="V41" s="32">
        <v>0.18062572009263</v>
      </c>
      <c r="Y41" s="1">
        <v>35</v>
      </c>
      <c r="AD41">
        <v>0.41999497426800297</v>
      </c>
      <c r="AF41" s="32">
        <v>0.44405302489700599</v>
      </c>
      <c r="AG41" s="4">
        <v>0.76250161488568402</v>
      </c>
      <c r="AH41" s="31">
        <v>0.76736802590395203</v>
      </c>
      <c r="AI41" s="31">
        <v>0.799069138400476</v>
      </c>
      <c r="AJ41" s="31">
        <v>0.78893896961277599</v>
      </c>
      <c r="AK41" s="31">
        <v>0.83863933313434202</v>
      </c>
      <c r="AL41" s="31">
        <v>0.32845504947290899</v>
      </c>
    </row>
    <row r="42" spans="8:38" x14ac:dyDescent="0.25">
      <c r="I42" s="1">
        <v>50</v>
      </c>
      <c r="N42">
        <v>0.32575082755161999</v>
      </c>
      <c r="P42" s="32">
        <v>0.34083518235274202</v>
      </c>
      <c r="Q42" s="5">
        <v>0.19408021782854201</v>
      </c>
      <c r="R42" s="32">
        <v>0.193694360655248</v>
      </c>
      <c r="S42" s="32">
        <v>0.32223607019482298</v>
      </c>
      <c r="T42" s="32">
        <v>0.17742507542952801</v>
      </c>
      <c r="U42" s="32">
        <v>0.30307168709448901</v>
      </c>
      <c r="V42" s="32">
        <v>0.17874131938462401</v>
      </c>
      <c r="Y42" s="1">
        <v>50</v>
      </c>
      <c r="AD42">
        <v>0.25449702712282701</v>
      </c>
      <c r="AF42" s="32">
        <v>0.26239191250233002</v>
      </c>
      <c r="AG42" s="4">
        <v>0.78691063058056099</v>
      </c>
      <c r="AH42" s="31">
        <v>0.77815451760895504</v>
      </c>
      <c r="AI42" s="31">
        <v>0.76041988179626596</v>
      </c>
      <c r="AJ42" s="31">
        <v>0.801569273308538</v>
      </c>
      <c r="AK42" s="31">
        <v>0.76600624254134797</v>
      </c>
      <c r="AL42" s="31">
        <v>0.25563379221802301</v>
      </c>
    </row>
    <row r="43" spans="8:38" x14ac:dyDescent="0.25">
      <c r="I43" s="1">
        <v>75</v>
      </c>
      <c r="N43">
        <v>0.32076533926712703</v>
      </c>
      <c r="P43" s="32">
        <v>0.332861413826125</v>
      </c>
      <c r="Q43" s="5">
        <v>0.194357710855177</v>
      </c>
      <c r="R43" s="32">
        <v>0.19424387495119699</v>
      </c>
      <c r="S43" s="32">
        <v>0.32349439663604701</v>
      </c>
      <c r="T43" s="32">
        <v>0.17679756745384001</v>
      </c>
      <c r="U43" s="32">
        <v>0.30223105947908202</v>
      </c>
      <c r="V43" s="32">
        <v>0.18113296081354399</v>
      </c>
      <c r="Y43" s="1">
        <v>75</v>
      </c>
      <c r="AD43">
        <v>0.15560980067011901</v>
      </c>
      <c r="AF43" s="32">
        <v>0.15568668677528899</v>
      </c>
      <c r="AG43" s="4">
        <v>0.78831621658106599</v>
      </c>
      <c r="AH43" s="31">
        <v>0.79781235896636005</v>
      </c>
      <c r="AI43" s="31">
        <v>0.73640791560063601</v>
      </c>
      <c r="AJ43" s="31">
        <v>0.80404496064610298</v>
      </c>
      <c r="AK43" s="31">
        <v>0.73646191915513304</v>
      </c>
      <c r="AL43" s="31">
        <v>0.19973288764202099</v>
      </c>
    </row>
    <row r="44" spans="8:38" x14ac:dyDescent="0.25">
      <c r="I44" s="1">
        <v>100</v>
      </c>
      <c r="N44">
        <v>0.31743866203792398</v>
      </c>
      <c r="P44" s="32"/>
      <c r="Q44" s="5">
        <v>0.19321593980073401</v>
      </c>
      <c r="R44" s="32">
        <v>0.19311138151895499</v>
      </c>
      <c r="S44" s="32">
        <v>0.32411318718368298</v>
      </c>
      <c r="T44" s="32">
        <v>0.17680676676837001</v>
      </c>
      <c r="U44" s="32">
        <v>0.30312229059224299</v>
      </c>
      <c r="V44" s="32">
        <v>0.17955485554342099</v>
      </c>
      <c r="Y44" s="1">
        <v>100</v>
      </c>
      <c r="AD44">
        <v>0.116597306049169</v>
      </c>
      <c r="AF44" s="32"/>
      <c r="AG44" s="4">
        <v>0.78647870532970598</v>
      </c>
      <c r="AH44" s="31">
        <v>0.78766202397992202</v>
      </c>
      <c r="AI44" s="31">
        <v>0.73134896553015305</v>
      </c>
      <c r="AJ44" s="31">
        <v>0.80386325635221401</v>
      </c>
      <c r="AK44" s="31">
        <v>0.73136993755141499</v>
      </c>
      <c r="AL44" s="31">
        <v>0.14899887044777199</v>
      </c>
    </row>
    <row r="45" spans="8:38" x14ac:dyDescent="0.25">
      <c r="I45" s="1">
        <v>125</v>
      </c>
      <c r="N45">
        <v>0.31074545955712801</v>
      </c>
      <c r="P45" s="32"/>
      <c r="Q45" s="5">
        <v>0.19252736042010099</v>
      </c>
      <c r="R45" s="32">
        <v>0.19242747776924199</v>
      </c>
      <c r="S45" s="32">
        <v>0.324481127814996</v>
      </c>
      <c r="T45" s="32">
        <v>0.17654231301803799</v>
      </c>
      <c r="U45" s="32">
        <v>0.30384833043306703</v>
      </c>
      <c r="V45" s="32">
        <v>0.179070809861992</v>
      </c>
      <c r="Y45" s="1">
        <v>125</v>
      </c>
      <c r="AD45">
        <v>9.4354337452578999E-2</v>
      </c>
      <c r="AF45" s="32"/>
      <c r="AG45" s="4">
        <v>0.78592738184606503</v>
      </c>
      <c r="AH45" s="31">
        <v>0.786994917786492</v>
      </c>
      <c r="AI45" s="31">
        <v>0.72989945712126103</v>
      </c>
      <c r="AJ45" s="31">
        <v>0.80365239493349505</v>
      </c>
      <c r="AK45" s="31">
        <v>0.729879850997603</v>
      </c>
      <c r="AL45" s="31">
        <v>0.121566718224749</v>
      </c>
    </row>
    <row r="46" spans="8:38" x14ac:dyDescent="0.25">
      <c r="I46" s="1">
        <v>150</v>
      </c>
      <c r="N46">
        <v>0.30596426866180698</v>
      </c>
      <c r="P46" s="32">
        <v>0.314493101242802</v>
      </c>
      <c r="Q46" s="5">
        <v>0.19117847524341999</v>
      </c>
      <c r="R46" s="32">
        <v>0.19112692794977201</v>
      </c>
      <c r="S46" s="32">
        <v>0.32472493469583003</v>
      </c>
      <c r="T46" s="32">
        <v>0.17723109007475299</v>
      </c>
      <c r="U46" s="32">
        <v>0.30411211108867198</v>
      </c>
      <c r="V46" s="32">
        <v>0.17891896111703301</v>
      </c>
      <c r="Y46" s="1">
        <v>150</v>
      </c>
      <c r="AD46">
        <v>7.9379780579181103E-2</v>
      </c>
      <c r="AF46" s="32">
        <v>7.9381861769057399E-2</v>
      </c>
      <c r="AG46" s="4">
        <v>0.78603288683605199</v>
      </c>
      <c r="AH46" s="31">
        <v>0.78945097142840703</v>
      </c>
      <c r="AI46" s="31">
        <v>0.72914436155320905</v>
      </c>
      <c r="AJ46" s="31">
        <v>0.803508940730979</v>
      </c>
      <c r="AK46" s="31">
        <v>0.72913826598239495</v>
      </c>
      <c r="AL46" s="31">
        <v>0.104730271977797</v>
      </c>
    </row>
    <row r="48" spans="8:38" x14ac:dyDescent="0.25">
      <c r="H48" t="s">
        <v>18</v>
      </c>
      <c r="P48" t="s">
        <v>144</v>
      </c>
      <c r="R48" t="s">
        <v>139</v>
      </c>
      <c r="S48" t="s">
        <v>140</v>
      </c>
      <c r="T48" t="s">
        <v>141</v>
      </c>
      <c r="U48" t="s">
        <v>142</v>
      </c>
      <c r="V48" t="s">
        <v>143</v>
      </c>
      <c r="X48" t="s">
        <v>18</v>
      </c>
      <c r="AF48" t="s">
        <v>144</v>
      </c>
      <c r="AH48" t="s">
        <v>139</v>
      </c>
      <c r="AI48" t="s">
        <v>140</v>
      </c>
      <c r="AJ48" t="s">
        <v>141</v>
      </c>
      <c r="AK48" t="s">
        <v>142</v>
      </c>
      <c r="AL48" t="s">
        <v>143</v>
      </c>
    </row>
    <row r="49" spans="8:38" x14ac:dyDescent="0.25">
      <c r="I49" s="1" t="s">
        <v>14</v>
      </c>
      <c r="J49" t="s">
        <v>2</v>
      </c>
      <c r="K49" t="s">
        <v>3</v>
      </c>
      <c r="L49" t="s">
        <v>1</v>
      </c>
      <c r="M49" t="s">
        <v>7</v>
      </c>
      <c r="N49" t="s">
        <v>4</v>
      </c>
      <c r="O49" t="s">
        <v>5</v>
      </c>
      <c r="P49" t="s">
        <v>6</v>
      </c>
      <c r="Q49" t="s">
        <v>8</v>
      </c>
      <c r="R49" t="s">
        <v>10</v>
      </c>
      <c r="S49" t="s">
        <v>11</v>
      </c>
      <c r="T49" t="s">
        <v>12</v>
      </c>
      <c r="U49" t="s">
        <v>13</v>
      </c>
      <c r="V49" t="s">
        <v>48</v>
      </c>
      <c r="Y49" s="1" t="s">
        <v>14</v>
      </c>
      <c r="Z49" t="s">
        <v>2</v>
      </c>
      <c r="AA49" t="s">
        <v>3</v>
      </c>
      <c r="AB49" t="s">
        <v>1</v>
      </c>
      <c r="AC49" t="s">
        <v>7</v>
      </c>
      <c r="AD49" t="s">
        <v>4</v>
      </c>
      <c r="AE49" t="s">
        <v>5</v>
      </c>
      <c r="AF49" t="s">
        <v>6</v>
      </c>
      <c r="AG49" t="s">
        <v>8</v>
      </c>
      <c r="AH49" t="s">
        <v>10</v>
      </c>
      <c r="AI49" t="s">
        <v>11</v>
      </c>
      <c r="AJ49" t="s">
        <v>12</v>
      </c>
      <c r="AK49" t="s">
        <v>13</v>
      </c>
      <c r="AL49" t="s">
        <v>48</v>
      </c>
    </row>
    <row r="50" spans="8:38" x14ac:dyDescent="0.25">
      <c r="I50" s="1">
        <v>10</v>
      </c>
      <c r="N50">
        <v>0.35162467736180397</v>
      </c>
      <c r="P50" s="32">
        <v>0.37335311407826999</v>
      </c>
      <c r="R50" s="32">
        <v>0.18063588996035701</v>
      </c>
      <c r="S50" s="32">
        <v>0.291907574973719</v>
      </c>
      <c r="T50" s="32">
        <v>0.179780366252212</v>
      </c>
      <c r="U50" s="32">
        <v>0.3084695435591</v>
      </c>
      <c r="V50" s="32">
        <v>0.17127589820410299</v>
      </c>
      <c r="Y50" s="1">
        <v>10</v>
      </c>
      <c r="AD50">
        <v>2.3309051140492301</v>
      </c>
      <c r="AF50" s="32">
        <v>2.6673319336977399</v>
      </c>
      <c r="AH50" s="31">
        <v>0.40930229849879102</v>
      </c>
      <c r="AI50" s="31">
        <v>1.27481184874611</v>
      </c>
      <c r="AJ50" s="31">
        <v>0.49279386174912998</v>
      </c>
      <c r="AK50" s="31">
        <v>1.6752078412904201</v>
      </c>
      <c r="AL50" s="31">
        <v>0.28061323166895003</v>
      </c>
    </row>
    <row r="51" spans="8:38" x14ac:dyDescent="0.25">
      <c r="I51" s="1">
        <v>20</v>
      </c>
      <c r="N51">
        <v>0.33076232681244799</v>
      </c>
      <c r="P51" s="32">
        <v>0.35845697570368201</v>
      </c>
      <c r="R51" s="32">
        <v>0.18343080658237701</v>
      </c>
      <c r="S51" s="32">
        <v>0.30000212521373198</v>
      </c>
      <c r="T51" s="32">
        <v>0.17710782503343001</v>
      </c>
      <c r="U51" s="32">
        <v>0.29940304616757202</v>
      </c>
      <c r="V51" s="32">
        <v>0.173364317477226</v>
      </c>
      <c r="Y51" s="1">
        <v>20</v>
      </c>
      <c r="AD51">
        <v>1.1099607018069699</v>
      </c>
      <c r="AF51" s="32">
        <v>1.4077712556342099</v>
      </c>
      <c r="AH51" s="31">
        <v>0.644151999972988</v>
      </c>
      <c r="AI51" s="31">
        <v>1.0579773737376901</v>
      </c>
      <c r="AJ51" s="31">
        <v>0.69738668115161195</v>
      </c>
      <c r="AK51" s="31">
        <v>1.1666721217032801</v>
      </c>
      <c r="AL51" s="31">
        <v>0.36507700147883498</v>
      </c>
    </row>
    <row r="52" spans="8:38" x14ac:dyDescent="0.25">
      <c r="I52" s="1">
        <v>35</v>
      </c>
      <c r="N52">
        <v>0.33117019916901003</v>
      </c>
      <c r="P52" s="32">
        <v>0.33948946715228701</v>
      </c>
      <c r="R52" s="32">
        <v>0.183540061905411</v>
      </c>
      <c r="S52" s="32">
        <v>0.30292055682771601</v>
      </c>
      <c r="T52" s="32">
        <v>0.17466012326090499</v>
      </c>
      <c r="U52" s="32">
        <v>0.29551841456469302</v>
      </c>
      <c r="V52" s="32">
        <v>0.175190139800383</v>
      </c>
      <c r="Y52" s="1">
        <v>35</v>
      </c>
      <c r="AD52">
        <v>0.55376086602584196</v>
      </c>
      <c r="AF52" s="32">
        <v>0.61597101110012797</v>
      </c>
      <c r="AH52" s="31">
        <v>0.76565590576079001</v>
      </c>
      <c r="AI52" s="31">
        <v>0.85755414386238105</v>
      </c>
      <c r="AJ52" s="31">
        <v>0.78133351498384296</v>
      </c>
      <c r="AK52" s="31">
        <v>0.89830852571643205</v>
      </c>
      <c r="AL52" s="31">
        <v>0.32838192322347098</v>
      </c>
    </row>
    <row r="53" spans="8:38" x14ac:dyDescent="0.25">
      <c r="I53" s="1">
        <v>50</v>
      </c>
      <c r="N53">
        <v>0.32462951582618699</v>
      </c>
      <c r="P53" s="32">
        <v>0.32615816390056601</v>
      </c>
      <c r="R53" s="32">
        <v>0.182551634203477</v>
      </c>
      <c r="S53" s="32">
        <v>0.303981767843851</v>
      </c>
      <c r="T53" s="32">
        <v>0.17404163296816</v>
      </c>
      <c r="U53" s="32">
        <v>0.29325840399676001</v>
      </c>
      <c r="V53" s="32">
        <v>0.17364296381272801</v>
      </c>
      <c r="Y53" s="1">
        <v>50</v>
      </c>
      <c r="AD53">
        <v>0.294672086727502</v>
      </c>
      <c r="AF53" s="32">
        <v>0.29732325620223099</v>
      </c>
      <c r="AH53" s="31">
        <v>0.79154016971540397</v>
      </c>
      <c r="AI53" s="31">
        <v>0.77729792805935505</v>
      </c>
      <c r="AJ53" s="31">
        <v>0.79858241800433405</v>
      </c>
      <c r="AK53" s="31">
        <v>0.78448936012437998</v>
      </c>
      <c r="AL53" s="31">
        <v>0.27027731195429799</v>
      </c>
    </row>
    <row r="54" spans="8:38" x14ac:dyDescent="0.25">
      <c r="I54" s="1">
        <v>75</v>
      </c>
      <c r="N54">
        <v>0.31215297605473702</v>
      </c>
      <c r="P54" s="32"/>
      <c r="R54" s="32">
        <v>0.182870779249938</v>
      </c>
      <c r="S54" s="32">
        <v>0.304758239285155</v>
      </c>
      <c r="T54" s="32">
        <v>0.17255886934668699</v>
      </c>
      <c r="U54" s="32">
        <v>0.29101902412213498</v>
      </c>
      <c r="V54" s="32">
        <v>0.17416912690670999</v>
      </c>
      <c r="Y54" s="1">
        <v>75</v>
      </c>
      <c r="AD54">
        <v>0.15916355526016099</v>
      </c>
      <c r="AF54" s="32"/>
      <c r="AH54" s="31">
        <v>0.79054842696578997</v>
      </c>
      <c r="AI54" s="31">
        <v>0.73805840601788897</v>
      </c>
      <c r="AJ54" s="31">
        <v>0.80176977631118795</v>
      </c>
      <c r="AK54" s="31">
        <v>0.73834097608823801</v>
      </c>
      <c r="AL54" s="31">
        <v>0.19379088042200801</v>
      </c>
    </row>
    <row r="55" spans="8:38" x14ac:dyDescent="0.25">
      <c r="I55" s="1">
        <v>100</v>
      </c>
      <c r="N55">
        <v>0.30866206790532502</v>
      </c>
      <c r="P55" s="32"/>
      <c r="R55" s="32">
        <v>0.18225692645219899</v>
      </c>
      <c r="S55" s="32">
        <v>0.305129641781962</v>
      </c>
      <c r="T55" s="32">
        <v>0.17249954922497299</v>
      </c>
      <c r="U55" s="32">
        <v>0.29262244299384499</v>
      </c>
      <c r="V55" s="32">
        <v>0.17376869609675499</v>
      </c>
      <c r="Y55" s="1">
        <v>100</v>
      </c>
      <c r="AD55">
        <v>0.11696225451338201</v>
      </c>
      <c r="AF55" s="32"/>
      <c r="AH55" s="31">
        <v>0.79534862124038497</v>
      </c>
      <c r="AI55" s="31">
        <v>0.73155211253332397</v>
      </c>
      <c r="AJ55" s="31">
        <v>0.80134438051139001</v>
      </c>
      <c r="AK55" s="31">
        <v>0.73158250463528995</v>
      </c>
      <c r="AL55" s="31">
        <v>0.15652670045150099</v>
      </c>
    </row>
    <row r="56" spans="8:38" x14ac:dyDescent="0.25">
      <c r="I56" s="1">
        <v>125</v>
      </c>
      <c r="N56">
        <v>0.305216690286851</v>
      </c>
      <c r="P56" s="32"/>
      <c r="R56" s="32">
        <v>0.18211130277638199</v>
      </c>
      <c r="S56" s="32">
        <v>0.30534698167921498</v>
      </c>
      <c r="T56" s="32">
        <v>0.172092355868908</v>
      </c>
      <c r="U56" s="32">
        <v>0.29107189850300003</v>
      </c>
      <c r="V56" s="32">
        <v>0.17344378328180601</v>
      </c>
      <c r="Y56" s="1">
        <v>125</v>
      </c>
      <c r="AD56">
        <v>9.4397569369940801E-2</v>
      </c>
      <c r="AF56" s="32"/>
      <c r="AH56" s="31">
        <v>0.78823719344159304</v>
      </c>
      <c r="AI56" s="31">
        <v>0.72991375699331396</v>
      </c>
      <c r="AJ56" s="31">
        <v>0.80093764683901802</v>
      </c>
      <c r="AK56" s="31">
        <v>0.72989802183670505</v>
      </c>
      <c r="AL56" s="31">
        <v>0.122229974564163</v>
      </c>
    </row>
    <row r="57" spans="8:38" x14ac:dyDescent="0.25">
      <c r="I57" s="1">
        <v>150</v>
      </c>
      <c r="N57">
        <v>0.30257052606525098</v>
      </c>
      <c r="P57" s="32"/>
      <c r="R57" s="32">
        <v>0.18203745824110101</v>
      </c>
      <c r="S57" s="32">
        <v>0.305489484413557</v>
      </c>
      <c r="T57" s="32">
        <v>0.17199504083093001</v>
      </c>
      <c r="U57" s="32">
        <v>0.29077322279762902</v>
      </c>
      <c r="V57" s="32">
        <v>0.17349013099348701</v>
      </c>
      <c r="Y57" s="1">
        <v>150</v>
      </c>
      <c r="AD57">
        <v>7.9382973365174803E-2</v>
      </c>
      <c r="AF57" s="32"/>
      <c r="AH57" s="31">
        <v>0.78744256207985297</v>
      </c>
      <c r="AI57" s="31">
        <v>0.72914433286582003</v>
      </c>
      <c r="AJ57" s="31">
        <v>0.80066084958300598</v>
      </c>
      <c r="AK57" s="31">
        <v>0.72913945389119394</v>
      </c>
      <c r="AL57" s="31">
        <v>0.103548892932691</v>
      </c>
    </row>
    <row r="60" spans="8:38" x14ac:dyDescent="0.25">
      <c r="H60" t="s">
        <v>176</v>
      </c>
      <c r="X60" t="s">
        <v>176</v>
      </c>
    </row>
    <row r="61" spans="8:38" x14ac:dyDescent="0.25">
      <c r="I61" s="1" t="s">
        <v>9</v>
      </c>
      <c r="J61" t="s">
        <v>2</v>
      </c>
      <c r="K61" t="s">
        <v>3</v>
      </c>
      <c r="L61" t="s">
        <v>1</v>
      </c>
      <c r="M61" t="s">
        <v>7</v>
      </c>
      <c r="N61" t="s">
        <v>4</v>
      </c>
      <c r="O61" t="s">
        <v>5</v>
      </c>
      <c r="P61" t="s">
        <v>6</v>
      </c>
      <c r="Q61" t="s">
        <v>8</v>
      </c>
      <c r="R61" t="s">
        <v>10</v>
      </c>
      <c r="S61" t="s">
        <v>11</v>
      </c>
      <c r="T61" t="s">
        <v>12</v>
      </c>
      <c r="U61" t="s">
        <v>13</v>
      </c>
      <c r="Y61" s="1" t="s">
        <v>9</v>
      </c>
      <c r="Z61" t="s">
        <v>2</v>
      </c>
      <c r="AA61" t="s">
        <v>3</v>
      </c>
      <c r="AB61" t="s">
        <v>1</v>
      </c>
      <c r="AC61" t="s">
        <v>7</v>
      </c>
      <c r="AD61" t="s">
        <v>4</v>
      </c>
      <c r="AE61" t="s">
        <v>5</v>
      </c>
      <c r="AF61" t="s">
        <v>6</v>
      </c>
      <c r="AG61" t="s">
        <v>8</v>
      </c>
      <c r="AH61" t="s">
        <v>10</v>
      </c>
      <c r="AI61" t="s">
        <v>11</v>
      </c>
      <c r="AJ61" t="s">
        <v>12</v>
      </c>
      <c r="AK61" t="s">
        <v>13</v>
      </c>
    </row>
    <row r="62" spans="8:38" x14ac:dyDescent="0.25">
      <c r="I62" s="1">
        <v>4</v>
      </c>
      <c r="N62">
        <v>0.33627336211383602</v>
      </c>
      <c r="R62">
        <v>0.23837586228603999</v>
      </c>
      <c r="S62">
        <v>0.36442138415423703</v>
      </c>
      <c r="T62">
        <v>0.212333365343917</v>
      </c>
      <c r="U62">
        <v>0.32330088875368501</v>
      </c>
      <c r="Y62" s="1">
        <v>4</v>
      </c>
      <c r="AD62">
        <v>0.23799831158940199</v>
      </c>
      <c r="AH62" s="3">
        <v>0.78856365184556299</v>
      </c>
      <c r="AI62" s="3">
        <v>0.74650252371759696</v>
      </c>
      <c r="AJ62" s="3">
        <v>0.77272179324120305</v>
      </c>
      <c r="AK62" s="3">
        <v>0.75424758315630502</v>
      </c>
    </row>
    <row r="63" spans="8:38" x14ac:dyDescent="0.25">
      <c r="I63" s="1">
        <v>6</v>
      </c>
      <c r="N63">
        <v>0.33402919234602202</v>
      </c>
      <c r="R63">
        <v>0.21465758950758901</v>
      </c>
      <c r="S63">
        <v>0.32223607019482298</v>
      </c>
      <c r="T63">
        <v>0.20124112119793999</v>
      </c>
      <c r="U63">
        <v>0.30307168709448901</v>
      </c>
      <c r="Y63" s="1">
        <v>6</v>
      </c>
      <c r="AD63">
        <v>0.26549595865837899</v>
      </c>
      <c r="AH63" s="3">
        <v>0.78632045457951605</v>
      </c>
      <c r="AI63" s="3">
        <v>0.76041988179626596</v>
      </c>
      <c r="AJ63" s="3">
        <v>0.77807154774180598</v>
      </c>
      <c r="AK63" s="3">
        <v>0.76600624254134797</v>
      </c>
    </row>
    <row r="64" spans="8:38" x14ac:dyDescent="0.25">
      <c r="I64" s="1">
        <v>10</v>
      </c>
      <c r="N64">
        <v>0.32255956996455698</v>
      </c>
      <c r="R64">
        <v>0.20479584590971101</v>
      </c>
      <c r="S64">
        <v>0.303981767843851</v>
      </c>
      <c r="T64">
        <v>0.197014035499888</v>
      </c>
      <c r="U64">
        <v>0.29325840399676001</v>
      </c>
      <c r="Y64" s="1">
        <v>10</v>
      </c>
      <c r="AD64">
        <v>0.28912197108364002</v>
      </c>
      <c r="AH64" s="3">
        <v>0.78217834703339195</v>
      </c>
      <c r="AI64" s="3">
        <v>0.77729792805935505</v>
      </c>
      <c r="AJ64" s="3">
        <v>0.78237401035679</v>
      </c>
      <c r="AK64" s="3">
        <v>0.78448936012437998</v>
      </c>
    </row>
    <row r="65" spans="8:38" x14ac:dyDescent="0.25">
      <c r="I65" s="1">
        <v>15</v>
      </c>
      <c r="N65">
        <v>0.31680280158051199</v>
      </c>
      <c r="R65">
        <v>0.20108795478650199</v>
      </c>
      <c r="S65">
        <v>0.29420564591412002</v>
      </c>
      <c r="T65">
        <v>0.19309024839195901</v>
      </c>
      <c r="U65">
        <v>0.28693109175573001</v>
      </c>
      <c r="Y65" s="1">
        <v>15</v>
      </c>
      <c r="AD65">
        <v>0.33958752266008302</v>
      </c>
      <c r="AH65" s="3">
        <v>0.77790576746090401</v>
      </c>
      <c r="AI65" s="3">
        <v>0.79843718552895204</v>
      </c>
      <c r="AJ65" s="3">
        <v>0.78401126055687198</v>
      </c>
      <c r="AK65" s="3">
        <v>0.80520566649537895</v>
      </c>
    </row>
    <row r="66" spans="8:38" x14ac:dyDescent="0.25">
      <c r="I66" s="1">
        <v>20</v>
      </c>
      <c r="N66">
        <v>0.30560633335685899</v>
      </c>
      <c r="R66">
        <v>0.19799267130117901</v>
      </c>
      <c r="S66">
        <v>0.29119511114367502</v>
      </c>
      <c r="T66">
        <v>0.19373248119352901</v>
      </c>
      <c r="U66">
        <v>0.28623696173101199</v>
      </c>
      <c r="Y66" s="1">
        <v>20</v>
      </c>
      <c r="AD66">
        <v>0.351226541581031</v>
      </c>
      <c r="AH66" s="3">
        <v>0.78868738018253504</v>
      </c>
      <c r="AI66" s="3">
        <v>0.82232455224535295</v>
      </c>
      <c r="AJ66" s="3">
        <v>0.78634448178470095</v>
      </c>
      <c r="AK66" s="3">
        <v>0.82440370708211297</v>
      </c>
    </row>
    <row r="67" spans="8:38" x14ac:dyDescent="0.25">
      <c r="I67" s="1">
        <v>30</v>
      </c>
      <c r="N67">
        <v>0.30522029915258603</v>
      </c>
      <c r="R67">
        <v>0.19479459698412799</v>
      </c>
      <c r="S67">
        <v>0.28620634803939199</v>
      </c>
      <c r="T67">
        <v>0.19126287267832801</v>
      </c>
      <c r="U67">
        <v>0.28314436606498999</v>
      </c>
      <c r="Y67" s="1">
        <v>30</v>
      </c>
      <c r="AD67">
        <v>0.42577086095898697</v>
      </c>
      <c r="AH67" s="3">
        <v>0.78994668226244602</v>
      </c>
      <c r="AI67" s="3">
        <v>0.870065902969405</v>
      </c>
      <c r="AJ67" s="3">
        <v>0.78915047613342904</v>
      </c>
      <c r="AK67" s="3">
        <v>0.86246226993025998</v>
      </c>
    </row>
    <row r="68" spans="8:38" x14ac:dyDescent="0.25">
      <c r="I68" s="1">
        <v>40</v>
      </c>
      <c r="N68">
        <v>0.30081990583528601</v>
      </c>
      <c r="R68">
        <v>0.19337152691005099</v>
      </c>
      <c r="S68">
        <v>0.284155439306154</v>
      </c>
      <c r="T68">
        <v>0.192236715535859</v>
      </c>
      <c r="U68">
        <v>0.281644731921256</v>
      </c>
      <c r="Y68" s="1">
        <v>40</v>
      </c>
      <c r="AD68">
        <v>0.48671871385237098</v>
      </c>
      <c r="AH68" s="3">
        <v>0.79719464295575704</v>
      </c>
      <c r="AI68" s="3">
        <v>0.91437928648780598</v>
      </c>
      <c r="AJ68" s="3">
        <v>0.79212483263405997</v>
      </c>
      <c r="AK68" s="3">
        <v>0.90106131353848196</v>
      </c>
    </row>
    <row r="69" spans="8:38" x14ac:dyDescent="0.25">
      <c r="I69" s="1">
        <v>50</v>
      </c>
      <c r="N69">
        <v>0.30216530926865698</v>
      </c>
      <c r="R69">
        <v>0.192230529321157</v>
      </c>
      <c r="S69">
        <v>0.28269993284101702</v>
      </c>
      <c r="T69">
        <v>0.192754027982176</v>
      </c>
      <c r="U69">
        <v>0.28366509222974301</v>
      </c>
      <c r="Y69" s="1">
        <v>50</v>
      </c>
      <c r="AD69">
        <v>0.56866916173024895</v>
      </c>
      <c r="AH69">
        <v>0.80077858898954601</v>
      </c>
      <c r="AI69">
        <v>0.95932140598689097</v>
      </c>
      <c r="AJ69">
        <v>0.795931957337778</v>
      </c>
      <c r="AK69">
        <v>0.95256697739703999</v>
      </c>
    </row>
    <row r="70" spans="8:38" x14ac:dyDescent="0.25">
      <c r="I70" s="1">
        <v>100</v>
      </c>
      <c r="N70">
        <v>0.29303053947554503</v>
      </c>
      <c r="R70">
        <v>0.19054875103015001</v>
      </c>
      <c r="S70">
        <v>0.28010257289081397</v>
      </c>
      <c r="T70">
        <v>0.19061175299968799</v>
      </c>
      <c r="U70">
        <v>0.28084196751145002</v>
      </c>
      <c r="Y70" s="1">
        <v>100</v>
      </c>
      <c r="AD70">
        <v>0.84760362204277695</v>
      </c>
      <c r="AH70">
        <v>0.82877883916928796</v>
      </c>
      <c r="AI70">
        <v>1.21330733272484</v>
      </c>
      <c r="AJ70">
        <v>0.81864690608860002</v>
      </c>
      <c r="AK70">
        <v>1.1811698833829201</v>
      </c>
    </row>
    <row r="72" spans="8:38" x14ac:dyDescent="0.25">
      <c r="H72" t="s">
        <v>49</v>
      </c>
      <c r="X72" t="s">
        <v>49</v>
      </c>
    </row>
    <row r="73" spans="8:38" x14ac:dyDescent="0.25">
      <c r="I73" s="1" t="s">
        <v>9</v>
      </c>
      <c r="J73" t="s">
        <v>51</v>
      </c>
      <c r="K73" t="s">
        <v>52</v>
      </c>
      <c r="L73" t="s">
        <v>57</v>
      </c>
      <c r="M73" t="s">
        <v>53</v>
      </c>
      <c r="N73" t="s">
        <v>54</v>
      </c>
      <c r="O73" t="s">
        <v>58</v>
      </c>
      <c r="P73" t="s">
        <v>59</v>
      </c>
      <c r="Q73" t="s">
        <v>60</v>
      </c>
      <c r="R73" t="s">
        <v>50</v>
      </c>
      <c r="S73" t="s">
        <v>61</v>
      </c>
      <c r="T73" t="s">
        <v>62</v>
      </c>
      <c r="U73" t="s">
        <v>55</v>
      </c>
      <c r="V73" t="s">
        <v>184</v>
      </c>
      <c r="Y73" s="1" t="s">
        <v>9</v>
      </c>
      <c r="Z73" t="s">
        <v>51</v>
      </c>
      <c r="AA73" t="s">
        <v>52</v>
      </c>
      <c r="AB73" t="s">
        <v>57</v>
      </c>
      <c r="AC73" t="s">
        <v>53</v>
      </c>
      <c r="AD73" t="s">
        <v>54</v>
      </c>
      <c r="AE73" t="s">
        <v>58</v>
      </c>
      <c r="AF73" t="s">
        <v>59</v>
      </c>
      <c r="AG73" t="s">
        <v>60</v>
      </c>
      <c r="AH73" t="s">
        <v>55</v>
      </c>
      <c r="AI73" t="s">
        <v>61</v>
      </c>
      <c r="AJ73" t="s">
        <v>62</v>
      </c>
      <c r="AK73" t="s">
        <v>56</v>
      </c>
      <c r="AL73" t="s">
        <v>50</v>
      </c>
    </row>
    <row r="74" spans="8:38" x14ac:dyDescent="0.25">
      <c r="H74">
        <v>3</v>
      </c>
      <c r="I74" s="1"/>
      <c r="J74">
        <v>0.19762751164986</v>
      </c>
      <c r="K74">
        <v>0.21115071655645501</v>
      </c>
      <c r="L74">
        <v>0.20403117051478301</v>
      </c>
      <c r="M74">
        <v>0.193107739417059</v>
      </c>
      <c r="N74">
        <v>0.20498375961159199</v>
      </c>
      <c r="O74">
        <v>0.18443630753064399</v>
      </c>
      <c r="P74">
        <v>0.212180231486924</v>
      </c>
      <c r="Q74">
        <v>0.19274719252907399</v>
      </c>
      <c r="S74">
        <v>0.21487323164837899</v>
      </c>
      <c r="T74">
        <v>0.211713532366786</v>
      </c>
      <c r="X74">
        <v>3</v>
      </c>
      <c r="Y74" s="1"/>
      <c r="Z74">
        <v>0.785854910616549</v>
      </c>
      <c r="AA74">
        <v>0.80104152252515604</v>
      </c>
      <c r="AB74">
        <v>0.78077225079948598</v>
      </c>
      <c r="AC74">
        <v>0.26377845904617803</v>
      </c>
      <c r="AD74">
        <v>0.20347047812913799</v>
      </c>
      <c r="AE74">
        <v>0.34194742440296799</v>
      </c>
      <c r="AF74" s="6">
        <v>0.70106665500142296</v>
      </c>
      <c r="AG74" s="6">
        <v>0.38164371108364897</v>
      </c>
      <c r="AH74" s="3"/>
      <c r="AI74" s="3">
        <v>0.53323731241559003</v>
      </c>
      <c r="AJ74" s="3">
        <v>0.354150633305298</v>
      </c>
      <c r="AK74" s="3"/>
    </row>
    <row r="75" spans="8:38" x14ac:dyDescent="0.25">
      <c r="H75">
        <v>6</v>
      </c>
      <c r="I75" s="1"/>
      <c r="J75">
        <v>0.193694360655248</v>
      </c>
      <c r="K75">
        <v>0.19424387495119699</v>
      </c>
      <c r="L75">
        <v>0.19508018559457899</v>
      </c>
      <c r="M75">
        <v>0.17874131938462401</v>
      </c>
      <c r="N75">
        <v>0.18113296081354399</v>
      </c>
      <c r="O75">
        <v>0.18062572009263</v>
      </c>
      <c r="P75">
        <v>0.19597995206897001</v>
      </c>
      <c r="Q75">
        <v>0.18103034289374101</v>
      </c>
      <c r="S75">
        <v>0.190613389634196</v>
      </c>
      <c r="T75">
        <v>0.17746165288567101</v>
      </c>
      <c r="X75">
        <v>6</v>
      </c>
      <c r="Y75" s="1"/>
      <c r="Z75">
        <v>0.77815451760895504</v>
      </c>
      <c r="AA75">
        <v>0.79781235896636005</v>
      </c>
      <c r="AB75">
        <v>0.76736802590395203</v>
      </c>
      <c r="AC75">
        <v>0.25563379221802301</v>
      </c>
      <c r="AD75">
        <v>0.19973288764202099</v>
      </c>
      <c r="AE75">
        <v>0.32845504947290899</v>
      </c>
      <c r="AF75" s="6">
        <v>0.64960022146265095</v>
      </c>
      <c r="AG75" s="6">
        <v>0.34895192675192299</v>
      </c>
      <c r="AH75" s="3"/>
      <c r="AI75" s="3">
        <v>0.43371956556859398</v>
      </c>
      <c r="AJ75" s="3">
        <v>0.30682946237046899</v>
      </c>
      <c r="AK75" s="3"/>
    </row>
    <row r="76" spans="8:38" x14ac:dyDescent="0.25">
      <c r="H76">
        <v>10</v>
      </c>
      <c r="I76" s="1"/>
      <c r="J76">
        <v>0.182551634203477</v>
      </c>
      <c r="K76">
        <v>0.182870779249938</v>
      </c>
      <c r="L76">
        <v>0.183540061905411</v>
      </c>
      <c r="M76">
        <v>0.17364296381272801</v>
      </c>
      <c r="N76">
        <v>0.17416912690670999</v>
      </c>
      <c r="O76">
        <v>0.175190139800383</v>
      </c>
      <c r="P76">
        <v>0.18343080658237701</v>
      </c>
      <c r="Q76">
        <v>0.173364317477226</v>
      </c>
      <c r="S76">
        <v>0.18063588996035701</v>
      </c>
      <c r="T76">
        <v>0.17127589820410299</v>
      </c>
      <c r="X76">
        <v>10</v>
      </c>
      <c r="Y76" s="1"/>
      <c r="Z76">
        <v>0.79154016971540397</v>
      </c>
      <c r="AA76">
        <v>0.79054842696578997</v>
      </c>
      <c r="AB76">
        <v>0.76565590576079001</v>
      </c>
      <c r="AC76">
        <v>0.27027731195429799</v>
      </c>
      <c r="AD76">
        <v>0.19379088042200801</v>
      </c>
      <c r="AE76">
        <v>0.32838192322347098</v>
      </c>
      <c r="AF76" s="6">
        <v>0.644151999972988</v>
      </c>
      <c r="AG76" s="6">
        <v>0.36507700147883498</v>
      </c>
      <c r="AH76" s="3"/>
      <c r="AI76" s="3">
        <v>0.40930229849879102</v>
      </c>
      <c r="AJ76" s="3">
        <v>0.28061323166895003</v>
      </c>
      <c r="AK76" s="3"/>
    </row>
    <row r="77" spans="8:38" x14ac:dyDescent="0.25">
      <c r="H77">
        <v>20</v>
      </c>
      <c r="I77" s="1"/>
      <c r="J77">
        <v>0.17409204627237701</v>
      </c>
      <c r="K77">
        <v>0.174402876695679</v>
      </c>
      <c r="L77">
        <v>0.17575282151681601</v>
      </c>
      <c r="M77">
        <v>0.16955870984589999</v>
      </c>
      <c r="N77">
        <v>0.170797239942412</v>
      </c>
      <c r="O77">
        <v>0.16918487529818399</v>
      </c>
      <c r="P77">
        <v>0.17397410768496599</v>
      </c>
      <c r="Q77">
        <v>0.16857414171684201</v>
      </c>
      <c r="S77">
        <v>0.17035922774443099</v>
      </c>
      <c r="T77">
        <v>0.162004219966326</v>
      </c>
      <c r="X77">
        <v>20</v>
      </c>
      <c r="Y77" s="1"/>
      <c r="Z77">
        <v>0.79177460788344001</v>
      </c>
      <c r="AA77">
        <v>0.79126887640624</v>
      </c>
      <c r="AB77">
        <v>0.76073037749379002</v>
      </c>
      <c r="AC77">
        <v>0.27263910151917098</v>
      </c>
      <c r="AD77">
        <v>0.19505015778607199</v>
      </c>
      <c r="AE77">
        <v>0.31843743270534702</v>
      </c>
      <c r="AF77" s="6">
        <v>0.63684391774549398</v>
      </c>
      <c r="AG77" s="6">
        <v>0.35477662921054998</v>
      </c>
      <c r="AH77" s="3"/>
      <c r="AI77" s="3">
        <v>0.349822986324892</v>
      </c>
      <c r="AJ77" s="3">
        <v>0.26977215192148102</v>
      </c>
      <c r="AK77" s="3"/>
    </row>
    <row r="78" spans="8:38" x14ac:dyDescent="0.25">
      <c r="H78">
        <v>50</v>
      </c>
      <c r="I78" s="1"/>
      <c r="J78">
        <v>0.167963149601143</v>
      </c>
      <c r="K78">
        <v>0.170486331143097</v>
      </c>
      <c r="L78">
        <v>0.16810267438127399</v>
      </c>
      <c r="M78">
        <v>0.16627022503678601</v>
      </c>
      <c r="N78">
        <v>0.16792842567062999</v>
      </c>
      <c r="O78">
        <v>0.165545459211933</v>
      </c>
      <c r="P78">
        <v>0.17013792607273101</v>
      </c>
      <c r="Q78">
        <v>0.166608405259183</v>
      </c>
      <c r="S78">
        <v>0.164936456367199</v>
      </c>
      <c r="T78">
        <v>0.16356167939070301</v>
      </c>
      <c r="X78">
        <v>50</v>
      </c>
      <c r="Y78" s="1"/>
      <c r="Z78">
        <v>0.78675673962707104</v>
      </c>
      <c r="AA78">
        <v>0.79122735023525403</v>
      </c>
      <c r="AB78">
        <v>0.74679560121029598</v>
      </c>
      <c r="AC78">
        <v>0.26748501838300398</v>
      </c>
      <c r="AD78">
        <v>0.194891719771835</v>
      </c>
      <c r="AE78">
        <v>0.31478202173920899</v>
      </c>
      <c r="AF78" s="6">
        <v>0.57435223060336205</v>
      </c>
      <c r="AG78" s="6">
        <v>0.31995679063322302</v>
      </c>
      <c r="AH78" s="3"/>
      <c r="AI78" s="3">
        <v>0.38699888418726203</v>
      </c>
      <c r="AJ78" s="3">
        <v>0.31762392742943202</v>
      </c>
      <c r="AK78" s="3"/>
    </row>
    <row r="79" spans="8:38" x14ac:dyDescent="0.25">
      <c r="H79">
        <v>100</v>
      </c>
      <c r="I79" s="1"/>
      <c r="J79">
        <v>0.166678653605914</v>
      </c>
      <c r="K79">
        <v>0.16929184442672601</v>
      </c>
      <c r="L79">
        <v>0.16762375406833499</v>
      </c>
      <c r="M79">
        <v>0.166308833572437</v>
      </c>
      <c r="N79">
        <v>0.168058691338105</v>
      </c>
      <c r="O79">
        <v>0.16624730064941501</v>
      </c>
      <c r="P79">
        <v>0.16707694867640599</v>
      </c>
      <c r="Q79">
        <v>0.16541234612621</v>
      </c>
      <c r="S79">
        <v>0.16426646192012001</v>
      </c>
      <c r="T79">
        <v>0.16199948503825901</v>
      </c>
      <c r="X79">
        <v>100</v>
      </c>
      <c r="Y79" s="1"/>
      <c r="Z79">
        <v>0.780482580805679</v>
      </c>
      <c r="AA79">
        <v>0.79302743093244998</v>
      </c>
      <c r="AB79">
        <v>0.732692308477364</v>
      </c>
      <c r="AC79">
        <v>0.26568207892358697</v>
      </c>
      <c r="AD79">
        <v>0.196817335220734</v>
      </c>
      <c r="AE79">
        <v>0.31268465417553398</v>
      </c>
      <c r="AF79" s="6">
        <v>0.53843402360247605</v>
      </c>
      <c r="AG79" s="6">
        <v>0.31211528671828598</v>
      </c>
      <c r="AH79" s="3"/>
      <c r="AI79" s="3">
        <v>0.29158429134861802</v>
      </c>
      <c r="AJ79" s="3">
        <v>0.27376865798383099</v>
      </c>
      <c r="AK79" s="3"/>
    </row>
    <row r="80" spans="8:38" x14ac:dyDescent="0.25">
      <c r="H80">
        <v>200</v>
      </c>
      <c r="I80" s="1"/>
      <c r="J80">
        <v>0.166856039334941</v>
      </c>
      <c r="K80">
        <v>0.16820179684213199</v>
      </c>
      <c r="L80">
        <v>0.167108385082925</v>
      </c>
      <c r="M80">
        <v>0.166066283709326</v>
      </c>
      <c r="N80">
        <v>0.16767765387434</v>
      </c>
      <c r="O80">
        <v>0.16622386531612399</v>
      </c>
      <c r="P80">
        <v>0.16635090560264201</v>
      </c>
      <c r="Q80">
        <v>0.16544773633974499</v>
      </c>
      <c r="S80">
        <v>0.16457838024328</v>
      </c>
      <c r="T80">
        <v>0.16228043733361</v>
      </c>
      <c r="X80">
        <v>200</v>
      </c>
      <c r="Y80" s="1"/>
      <c r="Z80">
        <v>0.77597396086263104</v>
      </c>
      <c r="AA80">
        <v>0.79240887043118302</v>
      </c>
      <c r="AB80">
        <v>0.70415755224277998</v>
      </c>
      <c r="AC80">
        <v>0.26568434681096897</v>
      </c>
      <c r="AD80">
        <v>0.19702797936581601</v>
      </c>
      <c r="AE80">
        <v>0.30537303690020401</v>
      </c>
      <c r="AF80" s="6">
        <v>0.48959342074664203</v>
      </c>
      <c r="AG80" s="6">
        <v>0.29034806136234198</v>
      </c>
      <c r="AH80" s="3"/>
      <c r="AI80" s="3">
        <v>0.238827831554937</v>
      </c>
      <c r="AJ80" s="3">
        <v>0.211666428156561</v>
      </c>
      <c r="AK80" s="3"/>
    </row>
    <row r="81" spans="8:36" x14ac:dyDescent="0.25">
      <c r="H81">
        <v>300</v>
      </c>
      <c r="I81" s="1"/>
      <c r="J81">
        <v>0.166993498344323</v>
      </c>
      <c r="K81">
        <v>0.16767333931044801</v>
      </c>
      <c r="L81">
        <v>0.166804717115901</v>
      </c>
      <c r="M81">
        <v>0.16566138317085399</v>
      </c>
      <c r="N81">
        <v>0.16725545542644399</v>
      </c>
      <c r="O81">
        <v>0.165886626787935</v>
      </c>
      <c r="P81">
        <v>0.16651804275684901</v>
      </c>
      <c r="Q81">
        <v>0.16538558573942599</v>
      </c>
      <c r="S81">
        <v>0.16393307412515101</v>
      </c>
      <c r="T81">
        <v>0.16207152531737701</v>
      </c>
      <c r="X81">
        <v>300</v>
      </c>
      <c r="Y81" s="1"/>
      <c r="Z81">
        <v>0.77306884148348898</v>
      </c>
      <c r="AA81">
        <v>0.79162122470157803</v>
      </c>
      <c r="AB81">
        <v>0.69938504658749401</v>
      </c>
      <c r="AC81">
        <v>0.26450950840681697</v>
      </c>
      <c r="AD81">
        <v>0.1963197656258</v>
      </c>
      <c r="AE81">
        <v>0.30272105416488798</v>
      </c>
      <c r="AF81" s="6">
        <v>0.47712194925221202</v>
      </c>
      <c r="AG81" s="6">
        <v>0.28930927150927599</v>
      </c>
      <c r="AI81" s="3">
        <v>0.20172262659261</v>
      </c>
      <c r="AJ81" s="3">
        <v>0.18408482680226501</v>
      </c>
    </row>
    <row r="82" spans="8:36" x14ac:dyDescent="0.25">
      <c r="H82">
        <v>400</v>
      </c>
      <c r="I82" s="1"/>
      <c r="J82">
        <v>0.167013747894114</v>
      </c>
      <c r="L82">
        <v>0.16659083393507401</v>
      </c>
      <c r="M82">
        <v>0.16567909557424701</v>
      </c>
      <c r="O82">
        <v>0.16582515111463</v>
      </c>
      <c r="P82">
        <v>0.16648096715633101</v>
      </c>
      <c r="Q82">
        <v>0.165361068078688</v>
      </c>
      <c r="S82">
        <v>0.16383529363337501</v>
      </c>
      <c r="T82">
        <v>0.162046362835363</v>
      </c>
      <c r="X82">
        <v>400</v>
      </c>
      <c r="Y82" s="1"/>
      <c r="Z82">
        <v>0.767441583413221</v>
      </c>
      <c r="AB82">
        <v>0.67930072069519698</v>
      </c>
      <c r="AC82">
        <v>0.262262733520363</v>
      </c>
      <c r="AE82">
        <v>0.29727788407852201</v>
      </c>
      <c r="AF82" s="6">
        <v>0.445939190130272</v>
      </c>
      <c r="AG82" s="6">
        <v>0.27992047015402199</v>
      </c>
      <c r="AI82" s="3">
        <v>0.16937650992766601</v>
      </c>
      <c r="AJ82" s="3">
        <v>0.155409469652945</v>
      </c>
    </row>
    <row r="83" spans="8:36" x14ac:dyDescent="0.25">
      <c r="H83">
        <v>600</v>
      </c>
      <c r="I83" s="1"/>
      <c r="J83">
        <v>0.16693937229081901</v>
      </c>
      <c r="L83">
        <v>0.166606171210055</v>
      </c>
      <c r="M83">
        <v>0.16579848422568899</v>
      </c>
      <c r="O83">
        <v>0.165868497749112</v>
      </c>
      <c r="P83">
        <v>0.166286976811791</v>
      </c>
      <c r="Q83">
        <v>0.165175125035808</v>
      </c>
      <c r="S83">
        <v>0.16385346168623999</v>
      </c>
      <c r="T83">
        <v>0.16221775332454</v>
      </c>
      <c r="X83">
        <v>600</v>
      </c>
      <c r="Y83" s="1"/>
      <c r="Z83">
        <v>0.76066981669254297</v>
      </c>
      <c r="AB83">
        <v>0.66966888215645703</v>
      </c>
      <c r="AC83">
        <v>0.26021875272626799</v>
      </c>
      <c r="AE83">
        <v>0.29109378452287898</v>
      </c>
      <c r="AF83" s="6">
        <v>0.410284185436875</v>
      </c>
      <c r="AG83" s="6">
        <v>0.258190492044583</v>
      </c>
      <c r="AI83" s="3">
        <v>0.13865094189770999</v>
      </c>
      <c r="AJ83" s="3">
        <v>0.14619605638873701</v>
      </c>
    </row>
    <row r="84" spans="8:36" x14ac:dyDescent="0.25">
      <c r="H84">
        <v>800</v>
      </c>
      <c r="I84" s="1"/>
      <c r="L84">
        <v>0.166397858289554</v>
      </c>
      <c r="O84">
        <v>0.16577084580524801</v>
      </c>
      <c r="P84">
        <v>0.16619602379911899</v>
      </c>
      <c r="Q84">
        <v>0.16510682777150501</v>
      </c>
      <c r="S84">
        <v>0.16376173239338801</v>
      </c>
      <c r="T84">
        <v>0.16194819937163299</v>
      </c>
      <c r="X84">
        <v>800</v>
      </c>
      <c r="Y84" s="1"/>
      <c r="AB84">
        <v>0.65676200997502399</v>
      </c>
      <c r="AE84">
        <v>0.285342601289785</v>
      </c>
      <c r="AF84" s="6">
        <v>0.38100950537747003</v>
      </c>
      <c r="AG84" s="6">
        <v>0.24059782519114101</v>
      </c>
      <c r="AI84" s="3">
        <v>0.12415770231126499</v>
      </c>
      <c r="AJ84" s="3">
        <v>0.13447416077284399</v>
      </c>
    </row>
    <row r="85" spans="8:36" x14ac:dyDescent="0.25">
      <c r="H85">
        <v>1440</v>
      </c>
      <c r="I85" s="1"/>
      <c r="L85">
        <v>0.16638306448093401</v>
      </c>
      <c r="O85">
        <v>0.16575565805840101</v>
      </c>
      <c r="P85">
        <v>0.166122844702808</v>
      </c>
      <c r="Q85">
        <v>0.16500804832010699</v>
      </c>
      <c r="S85">
        <v>0.16373792264603501</v>
      </c>
      <c r="T85">
        <v>0.16202840335125199</v>
      </c>
      <c r="X85">
        <v>1440</v>
      </c>
      <c r="Y85" s="1"/>
      <c r="AB85">
        <v>0.63091672326218495</v>
      </c>
      <c r="AE85">
        <v>0.27768636777552302</v>
      </c>
      <c r="AF85">
        <v>0.34826491011458099</v>
      </c>
      <c r="AG85">
        <v>0.21938986782373701</v>
      </c>
      <c r="AI85" s="3">
        <v>9.0847300994868305E-2</v>
      </c>
      <c r="AJ85" s="3">
        <v>0.108826511286401</v>
      </c>
    </row>
    <row r="86" spans="8:36" x14ac:dyDescent="0.25">
      <c r="H86">
        <v>2880</v>
      </c>
      <c r="I86" s="1"/>
      <c r="L86">
        <v>0.16636523821657301</v>
      </c>
      <c r="O86">
        <v>0.16573146860497601</v>
      </c>
      <c r="P86">
        <v>0.16598831077680501</v>
      </c>
      <c r="Q86">
        <v>0.16492991449295999</v>
      </c>
      <c r="S86">
        <v>0.163737645126769</v>
      </c>
      <c r="T86">
        <v>0.16214797421516999</v>
      </c>
      <c r="X86">
        <v>2880</v>
      </c>
      <c r="Y86" s="1"/>
      <c r="AB86">
        <v>0.61450410058778704</v>
      </c>
      <c r="AE86">
        <v>0.27191701772302701</v>
      </c>
      <c r="AF86">
        <v>0.31236977248251402</v>
      </c>
      <c r="AG86">
        <v>0.20264370559839101</v>
      </c>
      <c r="AI86" s="3">
        <v>6.9149480198963595E-2</v>
      </c>
      <c r="AJ86" s="3">
        <v>8.565799240824E-2</v>
      </c>
    </row>
  </sheetData>
  <mergeCells count="2">
    <mergeCell ref="W1:W3"/>
    <mergeCell ref="A1:F19"/>
  </mergeCells>
  <phoneticPr fontId="3" type="noConversion"/>
  <pageMargins left="0.7" right="0.7" top="0.75" bottom="0.75" header="0.3" footer="0.3"/>
  <pageSetup orientation="portrait" verticalDpi="300" r:id="rId1"/>
  <tableParts count="14">
    <tablePart r:id="rId2"/>
    <tablePart r:id="rId3"/>
    <tablePart r:id="rId4"/>
    <tablePart r:id="rId5"/>
    <tablePart r:id="rId6"/>
    <tablePart r:id="rId7"/>
    <tablePart r:id="rId8"/>
    <tablePart r:id="rId9"/>
    <tablePart r:id="rId10"/>
    <tablePart r:id="rId11"/>
    <tablePart r:id="rId12"/>
    <tablePart r:id="rId13"/>
    <tablePart r:id="rId14"/>
    <tablePart r:id="rId15"/>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17B206-EB31-483F-9332-999992F28D01}">
  <sheetPr codeName="Sheet4"/>
  <dimension ref="A1:CU132"/>
  <sheetViews>
    <sheetView zoomScale="70" zoomScaleNormal="70" workbookViewId="0">
      <selection activeCell="L30" sqref="L30:M49"/>
    </sheetView>
  </sheetViews>
  <sheetFormatPr defaultRowHeight="15" x14ac:dyDescent="0.25"/>
  <cols>
    <col min="3" max="3" width="10.7109375" customWidth="1"/>
    <col min="4" max="4" width="10" customWidth="1"/>
    <col min="6" max="6" width="9.7109375" bestFit="1" customWidth="1"/>
    <col min="11" max="13" width="26.42578125" customWidth="1"/>
    <col min="14" max="14" width="16.42578125" customWidth="1"/>
    <col min="15" max="15" width="2.42578125" style="41" customWidth="1"/>
    <col min="26" max="26" width="16.5703125" customWidth="1"/>
    <col min="42" max="42" width="2.42578125" style="41" customWidth="1"/>
    <col min="81" max="81" width="16.28515625" customWidth="1"/>
    <col min="82" max="82" width="2.42578125" style="41" customWidth="1"/>
  </cols>
  <sheetData>
    <row r="1" spans="1:99" x14ac:dyDescent="0.25">
      <c r="A1" t="s">
        <v>27</v>
      </c>
      <c r="B1" t="s">
        <v>35</v>
      </c>
      <c r="P1" t="s">
        <v>33</v>
      </c>
      <c r="CE1" t="s">
        <v>99</v>
      </c>
    </row>
    <row r="2" spans="1:99" x14ac:dyDescent="0.25">
      <c r="A2" s="23" t="s">
        <v>22</v>
      </c>
      <c r="B2" s="23"/>
      <c r="C2" s="23"/>
      <c r="D2" s="23" t="s">
        <v>23</v>
      </c>
      <c r="E2" s="23" t="s">
        <v>94</v>
      </c>
      <c r="F2" s="23"/>
      <c r="G2" s="23"/>
      <c r="H2" s="23"/>
      <c r="I2" s="23"/>
      <c r="J2" s="23"/>
      <c r="P2" t="s">
        <v>68</v>
      </c>
      <c r="T2" t="s">
        <v>81</v>
      </c>
      <c r="X2" t="s">
        <v>34</v>
      </c>
      <c r="AR2" t="s">
        <v>86</v>
      </c>
      <c r="BF2" t="s">
        <v>88</v>
      </c>
      <c r="BR2" t="s">
        <v>91</v>
      </c>
      <c r="CM2" t="s">
        <v>156</v>
      </c>
    </row>
    <row r="3" spans="1:99" x14ac:dyDescent="0.25">
      <c r="A3" s="23" t="s">
        <v>20</v>
      </c>
      <c r="B3" s="44" t="s">
        <v>36</v>
      </c>
      <c r="C3" s="23"/>
      <c r="D3" s="23"/>
      <c r="E3" s="23"/>
      <c r="F3" s="23"/>
      <c r="G3" s="23" t="s">
        <v>78</v>
      </c>
      <c r="H3" s="23" t="s">
        <v>70</v>
      </c>
      <c r="I3" s="23"/>
      <c r="J3" s="23"/>
      <c r="P3" t="s">
        <v>20</v>
      </c>
      <c r="Q3" t="s">
        <v>64</v>
      </c>
      <c r="R3" t="s">
        <v>65</v>
      </c>
      <c r="T3" t="s">
        <v>65</v>
      </c>
      <c r="AD3" t="s">
        <v>77</v>
      </c>
      <c r="CE3" s="23" t="s">
        <v>68</v>
      </c>
      <c r="CF3" s="23"/>
      <c r="CG3" s="23"/>
      <c r="CI3" t="s">
        <v>81</v>
      </c>
      <c r="CM3" s="23" t="s">
        <v>107</v>
      </c>
      <c r="CN3" s="23"/>
      <c r="CO3" s="23"/>
    </row>
    <row r="4" spans="1:99" x14ac:dyDescent="0.25">
      <c r="A4" s="23">
        <v>186</v>
      </c>
      <c r="B4" s="23">
        <v>1.7407410705251201</v>
      </c>
      <c r="C4" s="38">
        <v>1.5571064811319799</v>
      </c>
      <c r="D4" s="23">
        <v>1.7490080514665201</v>
      </c>
      <c r="E4" s="23">
        <v>1.8224392086097301</v>
      </c>
      <c r="F4" s="23">
        <v>1.99588801276725</v>
      </c>
      <c r="G4" s="23">
        <f>AVERAGE(B4:F4)</f>
        <v>1.7730365649001201</v>
      </c>
      <c r="H4" s="23">
        <f>_xlfn.STDEV.S(B4:F4)</f>
        <v>0.15838999219714386</v>
      </c>
      <c r="I4" s="23"/>
      <c r="J4" s="23"/>
      <c r="P4">
        <v>180</v>
      </c>
      <c r="Q4">
        <v>6.8963972051761099E-3</v>
      </c>
      <c r="R4">
        <f>10*Q4</f>
        <v>6.8963972051761094E-2</v>
      </c>
      <c r="T4">
        <v>7.1433601785165599E-2</v>
      </c>
      <c r="AS4" t="s">
        <v>82</v>
      </c>
      <c r="BG4" t="s">
        <v>82</v>
      </c>
      <c r="BS4" t="s">
        <v>82</v>
      </c>
      <c r="CE4" s="23" t="s">
        <v>20</v>
      </c>
      <c r="CF4" s="23" t="s">
        <v>65</v>
      </c>
      <c r="CG4" s="23" t="s">
        <v>42</v>
      </c>
      <c r="CI4" t="s">
        <v>65</v>
      </c>
      <c r="CM4" s="23" t="s">
        <v>20</v>
      </c>
      <c r="CN4" s="23" t="s">
        <v>65</v>
      </c>
      <c r="CO4" s="23" t="s">
        <v>42</v>
      </c>
      <c r="CS4" t="s">
        <v>77</v>
      </c>
    </row>
    <row r="5" spans="1:99" x14ac:dyDescent="0.25">
      <c r="A5" s="23">
        <v>372</v>
      </c>
      <c r="B5" s="23">
        <v>1.4087263606368401</v>
      </c>
      <c r="C5" s="38">
        <v>1.5027902473791599</v>
      </c>
      <c r="D5" s="23">
        <v>1.26682185849576</v>
      </c>
      <c r="E5" s="23">
        <v>1.46615059978943</v>
      </c>
      <c r="F5" s="23">
        <v>1.4826363925709001</v>
      </c>
      <c r="G5" s="23">
        <f t="shared" ref="G5" si="0">AVERAGE(B5:F5)</f>
        <v>1.425425091774418</v>
      </c>
      <c r="H5" s="23">
        <f>_xlfn.STDEV.S(B5:F5)</f>
        <v>9.5329560567147531E-2</v>
      </c>
      <c r="I5" s="23"/>
      <c r="J5" s="23"/>
      <c r="P5">
        <v>360</v>
      </c>
      <c r="Q5">
        <v>4.59432730637964E-3</v>
      </c>
      <c r="R5">
        <f t="shared" ref="R5:R7" si="1">10*Q5</f>
        <v>4.5943273063796398E-2</v>
      </c>
      <c r="T5">
        <v>4.7846343047373299E-2</v>
      </c>
      <c r="AD5" t="s">
        <v>20</v>
      </c>
      <c r="AE5" t="s">
        <v>78</v>
      </c>
      <c r="AF5" t="s">
        <v>79</v>
      </c>
      <c r="AR5" t="s">
        <v>0</v>
      </c>
      <c r="AS5">
        <v>0</v>
      </c>
      <c r="AT5">
        <v>1</v>
      </c>
      <c r="AU5">
        <v>4</v>
      </c>
      <c r="AV5">
        <v>10</v>
      </c>
      <c r="AW5">
        <v>50</v>
      </c>
      <c r="AX5">
        <v>100</v>
      </c>
      <c r="AY5" t="s">
        <v>78</v>
      </c>
      <c r="AZ5" t="s">
        <v>79</v>
      </c>
      <c r="BA5" t="s">
        <v>83</v>
      </c>
      <c r="BF5" t="s">
        <v>0</v>
      </c>
      <c r="BG5">
        <v>0</v>
      </c>
      <c r="BH5">
        <v>1</v>
      </c>
      <c r="BI5">
        <v>4</v>
      </c>
      <c r="BJ5">
        <v>10</v>
      </c>
      <c r="BK5">
        <v>50</v>
      </c>
      <c r="BL5">
        <v>100</v>
      </c>
      <c r="BM5" t="s">
        <v>78</v>
      </c>
      <c r="BN5" t="s">
        <v>79</v>
      </c>
      <c r="BO5" t="s">
        <v>83</v>
      </c>
      <c r="BR5" t="s">
        <v>0</v>
      </c>
      <c r="BS5">
        <v>0</v>
      </c>
      <c r="BT5">
        <v>1</v>
      </c>
      <c r="BU5">
        <v>4</v>
      </c>
      <c r="BV5">
        <v>10</v>
      </c>
      <c r="BW5">
        <v>50</v>
      </c>
      <c r="BX5">
        <v>100</v>
      </c>
      <c r="BY5" t="s">
        <v>78</v>
      </c>
      <c r="BZ5" t="s">
        <v>79</v>
      </c>
      <c r="CA5" t="s">
        <v>83</v>
      </c>
      <c r="CE5" s="23">
        <v>186</v>
      </c>
      <c r="CF5">
        <v>6.7780267594055005E-2</v>
      </c>
      <c r="CG5" s="23">
        <f>CF5/10</f>
        <v>6.7780267594055007E-3</v>
      </c>
      <c r="CI5">
        <v>7.1433601785165599E-2</v>
      </c>
      <c r="CM5" s="23">
        <v>186</v>
      </c>
      <c r="CN5">
        <v>0.83597534773814297</v>
      </c>
      <c r="CO5" s="23">
        <f>CN5/10</f>
        <v>8.3597534773814292E-2</v>
      </c>
    </row>
    <row r="6" spans="1:99" ht="15.75" thickBot="1" x14ac:dyDescent="0.3">
      <c r="A6" s="23">
        <v>745</v>
      </c>
      <c r="B6" s="23">
        <v>0.94567727466349794</v>
      </c>
      <c r="C6" s="23">
        <v>1.03649948865979</v>
      </c>
      <c r="D6" s="23">
        <v>1.0015032438576701</v>
      </c>
      <c r="E6" s="23">
        <v>1.12417590676121</v>
      </c>
      <c r="F6" s="23">
        <v>0.98851488110266694</v>
      </c>
      <c r="G6" s="23">
        <f t="shared" ref="G6" si="2">AVERAGE(B6:F6)</f>
        <v>1.0192741590089669</v>
      </c>
      <c r="H6" s="23">
        <f>_xlfn.STDEV.S(B6:F6)</f>
        <v>6.7043882366414856E-2</v>
      </c>
      <c r="I6" s="23"/>
      <c r="J6" s="23"/>
      <c r="P6">
        <v>720</v>
      </c>
      <c r="Q6">
        <v>2.8913292951758601E-3</v>
      </c>
      <c r="R6">
        <f t="shared" si="1"/>
        <v>2.8913292951758603E-2</v>
      </c>
      <c r="AD6">
        <v>180</v>
      </c>
      <c r="AE6">
        <f>AVERAGE(R4,R25,R42)</f>
        <v>8.3969836187502297E-2</v>
      </c>
      <c r="AF6">
        <f>_xlfn.STDEV.S(R4,R25,R42)</f>
        <v>2.2076050378766383E-2</v>
      </c>
      <c r="AR6">
        <v>90</v>
      </c>
      <c r="AS6">
        <v>0.125846307925602</v>
      </c>
      <c r="AT6">
        <v>0.13312662377027501</v>
      </c>
      <c r="AU6">
        <v>0.118566773774504</v>
      </c>
      <c r="AV6">
        <v>0.119206216771462</v>
      </c>
      <c r="AW6">
        <v>0.122249739709889</v>
      </c>
      <c r="AX6">
        <v>0.12100279712331501</v>
      </c>
      <c r="AY6">
        <f>AVERAGE(AS6:AX6)</f>
        <v>0.12333307651250781</v>
      </c>
      <c r="AZ6">
        <f>_xlfn.STDEV.S(AS6:AX6)</f>
        <v>5.4512812034980427E-3</v>
      </c>
      <c r="BA6">
        <f>INDEX(AS5:AX5,MATCH(MIN(AS6:AX6),AS6:AX6,0))</f>
        <v>4</v>
      </c>
      <c r="BF6">
        <v>90</v>
      </c>
      <c r="BG6">
        <v>0.173246756113418</v>
      </c>
      <c r="BH6">
        <v>0.18454403978127601</v>
      </c>
      <c r="BI6">
        <v>0.16457559132112301</v>
      </c>
      <c r="BJ6">
        <v>0.124401359541376</v>
      </c>
      <c r="BK6">
        <v>0.18733498245681601</v>
      </c>
      <c r="BL6">
        <v>0.16993806935841299</v>
      </c>
      <c r="BM6">
        <f>AVERAGE(BG6:BL6)</f>
        <v>0.16734013309540366</v>
      </c>
      <c r="BN6">
        <f>_xlfn.STDEV.S(BG6:BL6)</f>
        <v>2.275428241053187E-2</v>
      </c>
      <c r="BO6">
        <f>INDEX(BG5:BL5,MATCH(MIN(BG6:BL6),BG6:BL6,0))</f>
        <v>10</v>
      </c>
      <c r="BR6">
        <v>90</v>
      </c>
      <c r="BS6">
        <v>0.132758407008774</v>
      </c>
      <c r="BT6">
        <v>0.13858458453931699</v>
      </c>
      <c r="BU6">
        <v>0.150253798428888</v>
      </c>
      <c r="BV6">
        <v>0.14071121521225299</v>
      </c>
      <c r="BW6">
        <v>0.14401575334198</v>
      </c>
      <c r="BX6">
        <v>0.146691659228254</v>
      </c>
      <c r="BY6">
        <f>AVERAGE(BS6:BX6)</f>
        <v>0.14216923629324432</v>
      </c>
      <c r="BZ6">
        <f>_xlfn.STDEV.S(BS6:BX6)</f>
        <v>6.2090472832867054E-3</v>
      </c>
      <c r="CA6">
        <f>INDEX(BS5:BX5,MATCH(MIN(BS6:BX6),BS6:BX6,0))</f>
        <v>0</v>
      </c>
      <c r="CE6" s="23">
        <v>372</v>
      </c>
      <c r="CF6">
        <v>4.1258093260018003E-2</v>
      </c>
      <c r="CG6" s="23">
        <f t="shared" ref="CG6:CG7" si="3">CF6/10</f>
        <v>4.1258093260018005E-3</v>
      </c>
      <c r="CI6">
        <v>4.7846343047373299E-2</v>
      </c>
      <c r="CM6" s="23">
        <v>372</v>
      </c>
      <c r="CN6">
        <v>0.83594063240335703</v>
      </c>
      <c r="CO6" s="23">
        <f t="shared" ref="CO6:CO7" si="4">CN6/10</f>
        <v>8.3594063240335706E-2</v>
      </c>
      <c r="CS6" t="s">
        <v>20</v>
      </c>
      <c r="CT6" t="s">
        <v>78</v>
      </c>
      <c r="CU6" t="s">
        <v>79</v>
      </c>
    </row>
    <row r="7" spans="1:99" ht="15" customHeight="1" x14ac:dyDescent="0.25">
      <c r="A7" s="23">
        <v>1489</v>
      </c>
      <c r="B7" s="23">
        <v>0.80040909930124404</v>
      </c>
      <c r="C7" s="38">
        <v>0.81507918019903303</v>
      </c>
      <c r="D7" s="23">
        <v>0.70316498288904705</v>
      </c>
      <c r="E7" s="23">
        <v>0.79193681375671998</v>
      </c>
      <c r="F7" s="23">
        <v>0.79848070171221897</v>
      </c>
      <c r="G7" s="23">
        <f t="shared" ref="G7" si="5">AVERAGE(B7:F7)</f>
        <v>0.78181415557165268</v>
      </c>
      <c r="H7" s="23">
        <f>_xlfn.STDEV.S(B7:F7)</f>
        <v>4.4772391404783556E-2</v>
      </c>
      <c r="I7" s="23"/>
      <c r="J7" s="23"/>
      <c r="P7">
        <v>1440</v>
      </c>
      <c r="Q7">
        <v>1.9762164872694698E-3</v>
      </c>
      <c r="R7">
        <f t="shared" si="1"/>
        <v>1.97621648726947E-2</v>
      </c>
      <c r="W7" s="50" t="s">
        <v>187</v>
      </c>
      <c r="X7" s="51"/>
      <c r="Y7" s="51"/>
      <c r="Z7" s="51"/>
      <c r="AA7" s="51"/>
      <c r="AB7" s="52"/>
      <c r="AD7">
        <v>360</v>
      </c>
      <c r="AE7">
        <f t="shared" ref="AE7:AE9" si="6">AVERAGE(R5,R26,R43)</f>
        <v>5.3330205331346935E-2</v>
      </c>
      <c r="AF7">
        <f t="shared" ref="AF7:AF9" si="7">_xlfn.STDEV.S(R5,R26,R43)</f>
        <v>1.6956106004060174E-2</v>
      </c>
      <c r="AR7">
        <v>180</v>
      </c>
      <c r="AS7">
        <v>7.8393143710557903E-2</v>
      </c>
      <c r="AT7">
        <v>7.9599269193993502E-2</v>
      </c>
      <c r="AU7">
        <v>7.1433601785165599E-2</v>
      </c>
      <c r="AV7">
        <v>6.92309822482787E-2</v>
      </c>
      <c r="AW7">
        <v>7.3770568756129001E-2</v>
      </c>
      <c r="AX7">
        <v>8.4407028631404604E-2</v>
      </c>
      <c r="AY7">
        <f t="shared" ref="AY7:AY8" si="8">AVERAGE(AS7:AX7)</f>
        <v>7.613909905425488E-2</v>
      </c>
      <c r="AZ7">
        <f t="shared" ref="AZ7:AZ8" si="9">_xlfn.STDEV.S(AS7:AX7)</f>
        <v>5.6724927911600154E-3</v>
      </c>
      <c r="BA7">
        <f>INDEX(AS5:AX5,MATCH(MIN(AS7:AX7),AS7:AX7,0))</f>
        <v>10</v>
      </c>
      <c r="BF7">
        <v>180</v>
      </c>
      <c r="BG7">
        <v>0.133125546059503</v>
      </c>
      <c r="BH7">
        <v>0.13315547807505401</v>
      </c>
      <c r="BI7">
        <v>0.12261869944871701</v>
      </c>
      <c r="BJ7">
        <v>8.6499322996038797E-2</v>
      </c>
      <c r="BK7">
        <v>0.12894256461946199</v>
      </c>
      <c r="BL7">
        <v>0.110676743495987</v>
      </c>
      <c r="BM7">
        <f t="shared" ref="BM7" si="10">AVERAGE(BG7:BL7)</f>
        <v>0.11916972578246031</v>
      </c>
      <c r="BN7">
        <f t="shared" ref="BN7" si="11">_xlfn.STDEV.S(BG7:BL7)</f>
        <v>1.8095612459515176E-2</v>
      </c>
      <c r="BO7">
        <f>INDEX(BG5:BL5,MATCH(MIN(BG7:BL7),BG7:BL7,0))</f>
        <v>10</v>
      </c>
      <c r="BR7">
        <v>180</v>
      </c>
      <c r="BS7">
        <v>0.100713835905179</v>
      </c>
      <c r="BT7">
        <v>9.8327552836158405E-2</v>
      </c>
      <c r="BU7">
        <v>0.109698645984564</v>
      </c>
      <c r="BV7">
        <v>9.7258960716533699E-2</v>
      </c>
      <c r="BW7">
        <v>0.11064716824734</v>
      </c>
      <c r="BX7">
        <v>9.9667303562864101E-2</v>
      </c>
      <c r="BY7">
        <f t="shared" ref="BY7" si="12">AVERAGE(BS7:BX7)</f>
        <v>0.1027189112087732</v>
      </c>
      <c r="BZ7">
        <f t="shared" ref="BZ7" si="13">_xlfn.STDEV.S(BS7:BX7)</f>
        <v>5.8991809794591331E-3</v>
      </c>
      <c r="CA7">
        <f>INDEX(BS5:BX5,MATCH(MIN(BS7:BX7),BS7:BX7,0))</f>
        <v>10</v>
      </c>
      <c r="CE7" s="23">
        <v>745</v>
      </c>
      <c r="CF7">
        <v>2.86796613518512E-2</v>
      </c>
      <c r="CG7" s="23">
        <f t="shared" si="3"/>
        <v>2.86796613518512E-3</v>
      </c>
      <c r="CM7" s="23">
        <v>745</v>
      </c>
      <c r="CN7">
        <v>0.83744899593208799</v>
      </c>
      <c r="CO7" s="23">
        <f t="shared" si="4"/>
        <v>8.3744899593208799E-2</v>
      </c>
      <c r="CS7">
        <v>180</v>
      </c>
      <c r="CT7">
        <f>AVERAGE(CG5,CG26,CG43)</f>
        <v>9.4345135236924005E-3</v>
      </c>
      <c r="CU7">
        <f>_xlfn.STDEV.S(CG5,CG26,CG43)</f>
        <v>3.7568396103191582E-3</v>
      </c>
    </row>
    <row r="8" spans="1:99" x14ac:dyDescent="0.25">
      <c r="A8" s="23"/>
      <c r="B8" s="23"/>
      <c r="C8" s="38"/>
      <c r="D8" s="23"/>
      <c r="E8" s="23"/>
      <c r="F8" s="23"/>
      <c r="G8" s="23"/>
      <c r="H8" s="23"/>
      <c r="I8" s="23"/>
      <c r="J8" s="23"/>
      <c r="W8" s="53"/>
      <c r="X8" s="54"/>
      <c r="Y8" s="54"/>
      <c r="Z8" s="54"/>
      <c r="AA8" s="54"/>
      <c r="AB8" s="55"/>
      <c r="AD8">
        <v>720</v>
      </c>
      <c r="AE8">
        <f t="shared" si="6"/>
        <v>3.3550094291983933E-2</v>
      </c>
      <c r="AF8">
        <f t="shared" si="7"/>
        <v>1.0926091077973918E-2</v>
      </c>
      <c r="AR8">
        <v>360</v>
      </c>
      <c r="AS8">
        <v>3.9434189651249403E-2</v>
      </c>
      <c r="AT8">
        <v>4.9442624359367401E-2</v>
      </c>
      <c r="AU8">
        <v>4.7846343047373299E-2</v>
      </c>
      <c r="AV8">
        <v>4.6694512187118398E-2</v>
      </c>
      <c r="AW8">
        <v>5.4049667522575E-2</v>
      </c>
      <c r="AX8">
        <v>5.1242889883598999E-2</v>
      </c>
      <c r="AY8">
        <f t="shared" si="8"/>
        <v>4.8118371108547081E-2</v>
      </c>
      <c r="AZ8">
        <f t="shared" si="9"/>
        <v>4.9842335915663387E-3</v>
      </c>
      <c r="BA8">
        <f>INDEX(AS5:AX5,MATCH(MIN(AS8:AX8),AS8:AX8,0))</f>
        <v>0</v>
      </c>
      <c r="BF8">
        <v>360</v>
      </c>
      <c r="BG8">
        <v>7.19911724989937E-2</v>
      </c>
      <c r="BH8">
        <v>7.0716043156236599E-2</v>
      </c>
      <c r="BI8">
        <v>6.9690905441583503E-2</v>
      </c>
      <c r="BJ8">
        <v>5.3146578123732198E-2</v>
      </c>
      <c r="BK8">
        <v>6.7259519360925099E-2</v>
      </c>
      <c r="BL8">
        <v>5.7973595097558998E-2</v>
      </c>
      <c r="BM8">
        <f>AVERAGE(BG8:BL8)</f>
        <v>6.5129635613171685E-2</v>
      </c>
      <c r="BN8">
        <f>_xlfn.STDEV.S(BG8:BL8)</f>
        <v>7.7257078323676575E-3</v>
      </c>
      <c r="BO8">
        <f>INDEX(BG5:BL5,MATCH(MIN(BG8:BL8),BG8:BL8,0))</f>
        <v>10</v>
      </c>
      <c r="BR8">
        <v>360</v>
      </c>
      <c r="BS8">
        <v>5.7497951236447901E-2</v>
      </c>
      <c r="BT8">
        <v>5.7658744515785502E-2</v>
      </c>
      <c r="BU8">
        <v>5.6665433002630203E-2</v>
      </c>
      <c r="BV8">
        <v>5.5814677850622003E-2</v>
      </c>
      <c r="BW8">
        <v>6.3584540928727201E-2</v>
      </c>
      <c r="BX8">
        <v>6.0318699297152403E-2</v>
      </c>
      <c r="BY8">
        <f>AVERAGE(BS8:BX8)</f>
        <v>5.859000780522753E-2</v>
      </c>
      <c r="BZ8">
        <f>_xlfn.STDEV.S(BS8:BX8)</f>
        <v>2.8774995668944662E-3</v>
      </c>
      <c r="CA8">
        <f>INDEX(BS5:BX5,MATCH(MIN(BS8:BX8),BS8:BX8,0))</f>
        <v>10</v>
      </c>
      <c r="CE8" s="23">
        <v>1489</v>
      </c>
      <c r="CF8">
        <v>2.0637458981794501E-2</v>
      </c>
      <c r="CG8" s="23">
        <f>CF8/10</f>
        <v>2.0637458981794502E-3</v>
      </c>
      <c r="CM8" s="23">
        <v>1489</v>
      </c>
      <c r="CN8" s="42">
        <v>0.83820240219306497</v>
      </c>
      <c r="CO8" s="23">
        <f>CN8/10</f>
        <v>8.3820240219306494E-2</v>
      </c>
      <c r="CS8">
        <v>360</v>
      </c>
      <c r="CT8">
        <f t="shared" ref="CT8:CT10" si="14">AVERAGE(CG6,CG27,CG44)</f>
        <v>5.3272154106316447E-3</v>
      </c>
      <c r="CU8">
        <f t="shared" ref="CU8:CU10" si="15">_xlfn.STDEV.S(CG6,CG27,CG44)</f>
        <v>1.6990447788010846E-3</v>
      </c>
    </row>
    <row r="9" spans="1:99" ht="15.75" thickBot="1" x14ac:dyDescent="0.3">
      <c r="W9" s="53"/>
      <c r="X9" s="54"/>
      <c r="Y9" s="54"/>
      <c r="Z9" s="54"/>
      <c r="AA9" s="54"/>
      <c r="AB9" s="55"/>
      <c r="AD9">
        <v>1440</v>
      </c>
      <c r="AE9">
        <f t="shared" si="6"/>
        <v>2.2528382771937801E-2</v>
      </c>
      <c r="AF9">
        <f t="shared" si="7"/>
        <v>6.3172462151239181E-3</v>
      </c>
      <c r="CM9" s="7"/>
      <c r="CS9">
        <v>720</v>
      </c>
      <c r="CT9">
        <f t="shared" si="14"/>
        <v>3.6466932581987101E-3</v>
      </c>
      <c r="CU9">
        <f t="shared" si="15"/>
        <v>1.1012864587536004E-3</v>
      </c>
    </row>
    <row r="10" spans="1:99" x14ac:dyDescent="0.25">
      <c r="A10" t="s">
        <v>22</v>
      </c>
      <c r="D10" t="s">
        <v>23</v>
      </c>
      <c r="E10" t="s">
        <v>93</v>
      </c>
      <c r="W10" s="53"/>
      <c r="X10" s="54"/>
      <c r="Y10" s="54"/>
      <c r="Z10" s="54"/>
      <c r="AA10" s="54"/>
      <c r="AB10" s="55"/>
      <c r="BB10" s="50" t="s">
        <v>186</v>
      </c>
      <c r="BC10" s="51"/>
      <c r="BD10" s="51"/>
      <c r="BE10" s="51"/>
      <c r="BF10" s="51"/>
      <c r="BG10" s="51"/>
      <c r="BH10" s="51"/>
      <c r="BI10" s="52"/>
      <c r="CM10" s="7"/>
      <c r="CS10">
        <v>1440</v>
      </c>
      <c r="CT10">
        <f t="shared" si="14"/>
        <v>2.46545751189733E-3</v>
      </c>
      <c r="CU10">
        <f t="shared" si="15"/>
        <v>5.6810601228260752E-4</v>
      </c>
    </row>
    <row r="11" spans="1:99" x14ac:dyDescent="0.25">
      <c r="A11" t="s">
        <v>20</v>
      </c>
      <c r="B11" t="s">
        <v>36</v>
      </c>
      <c r="G11" t="s">
        <v>78</v>
      </c>
      <c r="H11" t="s">
        <v>70</v>
      </c>
      <c r="P11" t="s">
        <v>29</v>
      </c>
      <c r="T11" t="s">
        <v>81</v>
      </c>
      <c r="W11" s="53"/>
      <c r="X11" s="54"/>
      <c r="Y11" s="54"/>
      <c r="Z11" s="54"/>
      <c r="AA11" s="54"/>
      <c r="AB11" s="55"/>
      <c r="BB11" s="53"/>
      <c r="BC11" s="54"/>
      <c r="BD11" s="54"/>
      <c r="BE11" s="54"/>
      <c r="BF11" s="54"/>
      <c r="BG11" s="54"/>
      <c r="BH11" s="54"/>
      <c r="BI11" s="55"/>
    </row>
    <row r="12" spans="1:99" ht="15.75" thickBot="1" x14ac:dyDescent="0.3">
      <c r="A12">
        <v>186</v>
      </c>
      <c r="B12">
        <v>2.0296006985968802</v>
      </c>
      <c r="C12" s="2">
        <v>2.3298110440609499</v>
      </c>
      <c r="D12">
        <v>1.53007074539329</v>
      </c>
      <c r="E12">
        <v>2.1668379982824399</v>
      </c>
      <c r="F12">
        <v>2.1647812440171301</v>
      </c>
      <c r="G12">
        <f>AVERAGE(B12:F12)</f>
        <v>2.044220346070138</v>
      </c>
      <c r="H12">
        <f>_xlfn.STDEV.S(B12:F12)</f>
        <v>0.30647006847941999</v>
      </c>
      <c r="P12" t="s">
        <v>20</v>
      </c>
      <c r="Q12" t="s">
        <v>64</v>
      </c>
      <c r="R12" t="s">
        <v>65</v>
      </c>
      <c r="T12" t="s">
        <v>65</v>
      </c>
      <c r="W12" s="53"/>
      <c r="X12" s="54"/>
      <c r="Y12" s="54"/>
      <c r="Z12" s="54"/>
      <c r="AA12" s="54"/>
      <c r="AB12" s="55"/>
      <c r="BB12" s="56"/>
      <c r="BC12" s="57"/>
      <c r="BD12" s="57"/>
      <c r="BE12" s="57"/>
      <c r="BF12" s="57"/>
      <c r="BG12" s="57"/>
      <c r="BH12" s="57"/>
      <c r="BI12" s="58"/>
      <c r="CE12" s="23" t="s">
        <v>29</v>
      </c>
      <c r="CF12" s="23"/>
      <c r="CG12" s="23"/>
      <c r="CI12" t="s">
        <v>81</v>
      </c>
    </row>
    <row r="13" spans="1:99" x14ac:dyDescent="0.25">
      <c r="A13">
        <v>372</v>
      </c>
      <c r="B13">
        <v>1.5294467854655101</v>
      </c>
      <c r="C13" s="2">
        <v>1.3482571064384801</v>
      </c>
      <c r="D13">
        <v>1.2423661543761</v>
      </c>
      <c r="E13">
        <v>1.3955759192017401</v>
      </c>
      <c r="F13">
        <v>1.66448909320202</v>
      </c>
      <c r="G13">
        <f t="shared" ref="G13" si="16">AVERAGE(B13:F13)</f>
        <v>1.4360270117367702</v>
      </c>
      <c r="H13">
        <f>_xlfn.STDEV.S(B13:F13)</f>
        <v>0.16413908098620239</v>
      </c>
      <c r="P13">
        <v>180</v>
      </c>
      <c r="Q13">
        <v>7.4508895964760704E-3</v>
      </c>
      <c r="R13">
        <f>10*Q13</f>
        <v>7.4508895964760707E-2</v>
      </c>
      <c r="T13">
        <v>7.8120715235187099E-2</v>
      </c>
      <c r="W13" s="53"/>
      <c r="X13" s="54"/>
      <c r="Y13" s="54"/>
      <c r="Z13" s="54"/>
      <c r="AA13" s="54"/>
      <c r="AB13" s="55"/>
      <c r="CE13" s="23" t="s">
        <v>20</v>
      </c>
      <c r="CF13" s="23" t="s">
        <v>65</v>
      </c>
      <c r="CG13" s="23" t="s">
        <v>42</v>
      </c>
      <c r="CI13" t="s">
        <v>65</v>
      </c>
    </row>
    <row r="14" spans="1:99" x14ac:dyDescent="0.25">
      <c r="A14">
        <v>745</v>
      </c>
      <c r="B14">
        <v>1.11832899091474</v>
      </c>
      <c r="C14">
        <v>1.14283479145762</v>
      </c>
      <c r="D14">
        <v>0.85794803793574903</v>
      </c>
      <c r="E14">
        <v>1.0791369483186399</v>
      </c>
      <c r="F14">
        <v>1.0549231552976801</v>
      </c>
      <c r="G14">
        <f t="shared" ref="G14" si="17">AVERAGE(B14:F14)</f>
        <v>1.0506343847848858</v>
      </c>
      <c r="H14">
        <f>_xlfn.STDEV.S(B14:F14)</f>
        <v>0.11296270693492899</v>
      </c>
      <c r="P14">
        <v>360</v>
      </c>
      <c r="Q14">
        <v>5.0067900820996297E-3</v>
      </c>
      <c r="R14">
        <f t="shared" ref="R14:R16" si="18">10*Q14</f>
        <v>5.0067900820996297E-2</v>
      </c>
      <c r="T14">
        <v>5.0805428245344599E-2</v>
      </c>
      <c r="W14" s="53"/>
      <c r="X14" s="54"/>
      <c r="Y14" s="54"/>
      <c r="Z14" s="54"/>
      <c r="AA14" s="54"/>
      <c r="AB14" s="55"/>
      <c r="AD14" t="s">
        <v>80</v>
      </c>
      <c r="CE14" s="23">
        <v>186</v>
      </c>
      <c r="CF14">
        <v>7.5539720092109797E-2</v>
      </c>
      <c r="CG14" s="23">
        <f>CF14/10</f>
        <v>7.55397200921098E-3</v>
      </c>
      <c r="CI14">
        <v>7.8120715235187099E-2</v>
      </c>
    </row>
    <row r="15" spans="1:99" x14ac:dyDescent="0.25">
      <c r="P15">
        <v>720</v>
      </c>
      <c r="Q15">
        <v>2.8452440632283898E-3</v>
      </c>
      <c r="R15">
        <f t="shared" si="18"/>
        <v>2.8452440632283898E-2</v>
      </c>
      <c r="W15" s="53"/>
      <c r="X15" s="54"/>
      <c r="Y15" s="54"/>
      <c r="Z15" s="54"/>
      <c r="AA15" s="54"/>
      <c r="AB15" s="55"/>
      <c r="AR15" t="s">
        <v>87</v>
      </c>
      <c r="BF15" t="s">
        <v>89</v>
      </c>
      <c r="BR15" t="s">
        <v>92</v>
      </c>
      <c r="CE15" s="23">
        <v>372</v>
      </c>
      <c r="CF15">
        <v>4.6393538888643802E-2</v>
      </c>
      <c r="CG15" s="23">
        <f t="shared" ref="CG15:CG16" si="19">CF15/10</f>
        <v>4.6393538888643802E-3</v>
      </c>
      <c r="CI15">
        <v>5.0805428245344599E-2</v>
      </c>
      <c r="CS15" t="s">
        <v>80</v>
      </c>
    </row>
    <row r="16" spans="1:99" ht="15.75" thickBot="1" x14ac:dyDescent="0.3">
      <c r="A16" s="23" t="s">
        <v>29</v>
      </c>
      <c r="B16" s="23"/>
      <c r="C16" s="23"/>
      <c r="D16" s="23" t="s">
        <v>23</v>
      </c>
      <c r="E16" s="23" t="s">
        <v>94</v>
      </c>
      <c r="F16" s="23"/>
      <c r="G16" s="23"/>
      <c r="H16" s="23"/>
      <c r="I16" s="23"/>
      <c r="J16" s="23"/>
      <c r="P16">
        <v>1440</v>
      </c>
      <c r="Q16">
        <v>1.73126207312332E-3</v>
      </c>
      <c r="R16">
        <f t="shared" si="18"/>
        <v>1.73126207312332E-2</v>
      </c>
      <c r="W16" s="56"/>
      <c r="X16" s="57"/>
      <c r="Y16" s="57"/>
      <c r="Z16" s="57"/>
      <c r="AA16" s="57"/>
      <c r="AB16" s="58"/>
      <c r="AD16" t="s">
        <v>20</v>
      </c>
      <c r="AE16" t="s">
        <v>78</v>
      </c>
      <c r="AF16" t="s">
        <v>79</v>
      </c>
      <c r="CE16" s="23">
        <v>745</v>
      </c>
      <c r="CF16">
        <v>2.93664143020659E-2</v>
      </c>
      <c r="CG16" s="23">
        <f t="shared" si="19"/>
        <v>2.9366414302065902E-3</v>
      </c>
    </row>
    <row r="17" spans="1:99" x14ac:dyDescent="0.25">
      <c r="A17" s="23" t="s">
        <v>20</v>
      </c>
      <c r="B17" s="23" t="s">
        <v>36</v>
      </c>
      <c r="C17" s="23"/>
      <c r="D17" s="23"/>
      <c r="E17" s="23"/>
      <c r="F17" s="23"/>
      <c r="G17" s="23" t="s">
        <v>78</v>
      </c>
      <c r="H17" s="23" t="s">
        <v>70</v>
      </c>
      <c r="I17" s="23"/>
      <c r="J17" s="23"/>
      <c r="AD17">
        <v>180</v>
      </c>
      <c r="AE17">
        <f>AVERAGE(R13,R33,X42)</f>
        <v>8.6389257779807105E-2</v>
      </c>
      <c r="AF17">
        <f>_xlfn.STDEV.S(R13,R33,X42)</f>
        <v>2.3688485325834358E-2</v>
      </c>
      <c r="AS17" t="s">
        <v>84</v>
      </c>
      <c r="BG17" t="s">
        <v>84</v>
      </c>
      <c r="BS17" t="s">
        <v>84</v>
      </c>
      <c r="CE17" s="23">
        <v>1489</v>
      </c>
      <c r="CF17">
        <v>1.7912429928826398E-2</v>
      </c>
      <c r="CG17" s="23">
        <f>CF17/10</f>
        <v>1.7912429928826398E-3</v>
      </c>
      <c r="CS17" t="s">
        <v>20</v>
      </c>
      <c r="CT17" t="s">
        <v>78</v>
      </c>
      <c r="CU17" t="s">
        <v>79</v>
      </c>
    </row>
    <row r="18" spans="1:99" x14ac:dyDescent="0.25">
      <c r="A18" s="23">
        <v>186</v>
      </c>
      <c r="B18" s="23">
        <v>2.3029075131527099</v>
      </c>
      <c r="C18" s="23">
        <v>2.7446483169743701</v>
      </c>
      <c r="D18" s="23">
        <v>3.0319267194992201</v>
      </c>
      <c r="E18" s="23">
        <v>2.7312240589201502</v>
      </c>
      <c r="F18" s="23">
        <v>2.5375760071325502</v>
      </c>
      <c r="G18" s="23">
        <f>AVERAGE(B18:F18)</f>
        <v>2.6696565231358003</v>
      </c>
      <c r="H18" s="23">
        <f>_xlfn.STDEV.S(B18:F18)</f>
        <v>0.27046447308756483</v>
      </c>
      <c r="I18" s="23"/>
      <c r="J18" s="23"/>
      <c r="AD18">
        <v>360</v>
      </c>
      <c r="AE18">
        <f t="shared" ref="AE18:AE20" si="20">AVERAGE(R14,R34,X43)</f>
        <v>5.3268080327732337E-2</v>
      </c>
      <c r="AF18">
        <f t="shared" ref="AF18:AF20" si="21">_xlfn.STDEV.S(R14,R34,X43)</f>
        <v>1.4424708977120041E-2</v>
      </c>
      <c r="AR18" t="s">
        <v>0</v>
      </c>
      <c r="AS18">
        <v>0</v>
      </c>
      <c r="AT18">
        <v>10</v>
      </c>
      <c r="AU18">
        <v>20</v>
      </c>
      <c r="AV18">
        <v>50</v>
      </c>
      <c r="AW18">
        <v>100</v>
      </c>
      <c r="AX18">
        <v>250</v>
      </c>
      <c r="AY18" t="s">
        <v>78</v>
      </c>
      <c r="AZ18" t="s">
        <v>79</v>
      </c>
      <c r="BA18" t="s">
        <v>85</v>
      </c>
      <c r="BF18" t="s">
        <v>0</v>
      </c>
      <c r="BG18">
        <v>0</v>
      </c>
      <c r="BH18">
        <v>10</v>
      </c>
      <c r="BI18">
        <v>20</v>
      </c>
      <c r="BJ18">
        <v>50</v>
      </c>
      <c r="BK18">
        <v>100</v>
      </c>
      <c r="BL18">
        <v>250</v>
      </c>
      <c r="BM18" t="s">
        <v>78</v>
      </c>
      <c r="BN18" t="s">
        <v>79</v>
      </c>
      <c r="BO18" t="s">
        <v>85</v>
      </c>
      <c r="BR18" t="s">
        <v>0</v>
      </c>
      <c r="BS18">
        <v>0</v>
      </c>
      <c r="BT18">
        <v>10</v>
      </c>
      <c r="BU18">
        <v>20</v>
      </c>
      <c r="BV18">
        <v>50</v>
      </c>
      <c r="BW18">
        <v>100</v>
      </c>
      <c r="BX18">
        <v>250</v>
      </c>
      <c r="BY18" t="s">
        <v>78</v>
      </c>
      <c r="BZ18" t="s">
        <v>79</v>
      </c>
      <c r="CA18" t="s">
        <v>85</v>
      </c>
      <c r="CS18">
        <v>180</v>
      </c>
      <c r="CT18">
        <f>AVERAGE(CG14,CG34,CM43)</f>
        <v>9.9603777845932891E-3</v>
      </c>
      <c r="CU18">
        <f>_xlfn.STDEV.S(CG14,CG34,CM43)</f>
        <v>3.4031716841186085E-3</v>
      </c>
    </row>
    <row r="19" spans="1:99" x14ac:dyDescent="0.25">
      <c r="A19" s="23">
        <v>372</v>
      </c>
      <c r="B19" s="23">
        <v>1.7172048517907199</v>
      </c>
      <c r="C19" s="23">
        <v>1.57162650449659</v>
      </c>
      <c r="D19" s="23">
        <v>2.5297420218793301</v>
      </c>
      <c r="E19" s="23">
        <v>2.1599717078893801</v>
      </c>
      <c r="F19" s="23">
        <v>1.7888133689369701</v>
      </c>
      <c r="G19" s="23">
        <f>AVERAGE(B19:F19)</f>
        <v>1.9534716909985981</v>
      </c>
      <c r="H19" s="23">
        <f>_xlfn.STDEV.S(B19:F19)</f>
        <v>0.38841661911453523</v>
      </c>
      <c r="I19" s="23"/>
      <c r="J19" s="23"/>
      <c r="AD19">
        <v>720</v>
      </c>
      <c r="AE19">
        <f t="shared" si="20"/>
        <v>3.2712209539480362E-2</v>
      </c>
      <c r="AF19">
        <f t="shared" si="21"/>
        <v>8.0751116296699354E-3</v>
      </c>
      <c r="AR19">
        <v>90</v>
      </c>
      <c r="AS19">
        <v>0.118566773774504</v>
      </c>
      <c r="AT19">
        <v>0.114558716133816</v>
      </c>
      <c r="AU19">
        <v>0.115646281253587</v>
      </c>
      <c r="AV19">
        <v>0.121052989141895</v>
      </c>
      <c r="AW19">
        <v>0.12547620274034099</v>
      </c>
      <c r="AX19">
        <v>0.12749737307716799</v>
      </c>
      <c r="AY19">
        <f>AVERAGE(AS19:AX19)</f>
        <v>0.12046638935355185</v>
      </c>
      <c r="AZ19">
        <f>_xlfn.STDEV.S(AS19:AX19)</f>
        <v>5.2272295897269165E-3</v>
      </c>
      <c r="BA19">
        <f>INDEX(AS18:AX18,MATCH(MIN(AS19:AX19),AS19:AX19,0))</f>
        <v>10</v>
      </c>
      <c r="BF19">
        <v>90</v>
      </c>
      <c r="BG19">
        <v>0.16457559132112301</v>
      </c>
      <c r="BH19">
        <v>0.16582752171389101</v>
      </c>
      <c r="BI19">
        <v>0.16398681065967699</v>
      </c>
      <c r="BJ19">
        <v>0.17959833903240899</v>
      </c>
      <c r="BK19">
        <v>0.17606480150711501</v>
      </c>
      <c r="BL19">
        <v>0.17796360756020399</v>
      </c>
      <c r="BM19">
        <f>AVERAGE(BG19:BL19)</f>
        <v>0.1713361119657365</v>
      </c>
      <c r="BN19">
        <f>_xlfn.STDEV.S(BG19:BL19)</f>
        <v>7.2747513273087811E-3</v>
      </c>
      <c r="BO19">
        <f>INDEX(BG18:BL18,MATCH(MIN(BG19:BL19),BG19:BL19,0))</f>
        <v>20</v>
      </c>
      <c r="BR19">
        <v>90</v>
      </c>
      <c r="BS19">
        <v>0.150253798428888</v>
      </c>
      <c r="BT19">
        <v>0.15352608336499801</v>
      </c>
      <c r="BU19">
        <v>0.154282789367162</v>
      </c>
      <c r="BV19">
        <v>0.15927269473979799</v>
      </c>
      <c r="BW19">
        <v>0.15657007808311901</v>
      </c>
      <c r="BX19">
        <v>0.15856709515705</v>
      </c>
      <c r="BY19">
        <f>AVERAGE(BS19:BX19)</f>
        <v>0.15541208985683583</v>
      </c>
      <c r="BZ19">
        <f>_xlfn.STDEV.S(BS19:BX19)</f>
        <v>3.3952783620143216E-3</v>
      </c>
      <c r="CA19">
        <f>INDEX(BS18:BX18,MATCH(MIN(BS19:BX19),BS19:BX19,0))</f>
        <v>0</v>
      </c>
      <c r="CS19">
        <v>360</v>
      </c>
      <c r="CT19">
        <f t="shared" ref="CT19:CT21" si="22">AVERAGE(CG15,CG35,CM44)</f>
        <v>5.3459235846448298E-3</v>
      </c>
      <c r="CU19">
        <f t="shared" ref="CU19:CU21" si="23">_xlfn.STDEV.S(CG15,CG35,CM44)</f>
        <v>9.9924044653454413E-4</v>
      </c>
    </row>
    <row r="20" spans="1:99" x14ac:dyDescent="0.25">
      <c r="A20" s="23">
        <v>745</v>
      </c>
      <c r="B20" s="23">
        <v>1.4123730946533</v>
      </c>
      <c r="C20" s="38">
        <v>1.55090063521871</v>
      </c>
      <c r="D20" s="23">
        <v>1.4163681752724799</v>
      </c>
      <c r="E20" s="23">
        <v>1.3982798009937201</v>
      </c>
      <c r="F20" s="23">
        <v>1.4694601635906099</v>
      </c>
      <c r="G20" s="23">
        <f>AVERAGE(B20:F20)</f>
        <v>1.4494763739457641</v>
      </c>
      <c r="H20" s="23">
        <f>_xlfn.STDEV.S(B20:F20)</f>
        <v>6.2809489448272193E-2</v>
      </c>
      <c r="I20" s="23"/>
      <c r="J20" s="23"/>
      <c r="AD20">
        <v>1440</v>
      </c>
      <c r="AE20">
        <f t="shared" si="20"/>
        <v>2.1329867782987334E-2</v>
      </c>
      <c r="AF20">
        <f t="shared" si="21"/>
        <v>4.2102767680975437E-3</v>
      </c>
      <c r="AR20">
        <v>180</v>
      </c>
      <c r="AS20">
        <v>7.1433601785165599E-2</v>
      </c>
      <c r="AT20">
        <v>7.2780268617459495E-2</v>
      </c>
      <c r="AU20">
        <v>7.5012255179862597E-2</v>
      </c>
      <c r="AV20">
        <v>7.6466351671289498E-2</v>
      </c>
      <c r="AW20">
        <v>6.8729169860779996E-2</v>
      </c>
      <c r="AX20">
        <v>7.5115886479099697E-2</v>
      </c>
      <c r="AY20">
        <f t="shared" ref="AY20:AY21" si="24">AVERAGE(AS20:AX20)</f>
        <v>7.3256255598942818E-2</v>
      </c>
      <c r="AZ20">
        <f t="shared" ref="AZ20:AZ21" si="25">_xlfn.STDEV.S(AS20:AX20)</f>
        <v>2.8597067732344362E-3</v>
      </c>
      <c r="BA20">
        <f>INDEX(AS18:AX18,MATCH(MIN(AS20:AX20),AS20:AX20,0))</f>
        <v>100</v>
      </c>
      <c r="BF20">
        <v>180</v>
      </c>
      <c r="BG20">
        <v>0.12261869944871701</v>
      </c>
      <c r="BH20">
        <v>0.125521590462574</v>
      </c>
      <c r="BI20">
        <v>0.12860857241184301</v>
      </c>
      <c r="BJ20">
        <v>0.128630555199965</v>
      </c>
      <c r="BK20">
        <v>0.12658782430247301</v>
      </c>
      <c r="BL20">
        <v>0.120448078539253</v>
      </c>
      <c r="BM20">
        <f t="shared" ref="BM20:BM21" si="26">AVERAGE(BG20:BL20)</f>
        <v>0.1254025533941375</v>
      </c>
      <c r="BN20">
        <f t="shared" ref="BN20:BN21" si="27">_xlfn.STDEV.S(BG20:BL20)</f>
        <v>3.2989166229912331E-3</v>
      </c>
      <c r="BO20">
        <f>INDEX(BG18:BL18,MATCH(MIN(BG20:BL20),BG20:BL20,0))</f>
        <v>250</v>
      </c>
      <c r="BR20">
        <v>180</v>
      </c>
      <c r="BS20">
        <v>0.109698645984564</v>
      </c>
      <c r="BT20">
        <v>0.110601530713067</v>
      </c>
      <c r="BU20">
        <v>0.111432193772039</v>
      </c>
      <c r="BV20">
        <v>0.105824196510514</v>
      </c>
      <c r="BW20">
        <v>0.110363189935919</v>
      </c>
      <c r="BX20">
        <v>0.100356392892021</v>
      </c>
      <c r="BY20">
        <f t="shared" ref="BY20:BY21" si="28">AVERAGE(BS20:BX20)</f>
        <v>0.10804602496802067</v>
      </c>
      <c r="BZ20">
        <f t="shared" ref="BZ20:BZ21" si="29">_xlfn.STDEV.S(BS20:BX20)</f>
        <v>4.2465073096340502E-3</v>
      </c>
      <c r="CA20">
        <f>INDEX(BS18:BX18,MATCH(MIN(BS20:BX20),BS20:BX20,0))</f>
        <v>250</v>
      </c>
      <c r="CS20">
        <v>720</v>
      </c>
      <c r="CT20">
        <f t="shared" si="22"/>
        <v>3.4917469535264249E-3</v>
      </c>
      <c r="CU20">
        <f t="shared" si="23"/>
        <v>7.8503775962712459E-4</v>
      </c>
    </row>
    <row r="21" spans="1:99" x14ac:dyDescent="0.25">
      <c r="A21" s="23">
        <v>1489</v>
      </c>
      <c r="B21" s="23">
        <v>1.2638529931081901</v>
      </c>
      <c r="C21" s="23">
        <v>1.0426059227819799</v>
      </c>
      <c r="D21" s="23">
        <v>1.17957845789607</v>
      </c>
      <c r="E21" s="23">
        <v>1.3884923683622401</v>
      </c>
      <c r="F21" s="23">
        <v>1.2278809679262901</v>
      </c>
      <c r="G21" s="23">
        <f>AVERAGE(B21:F21)</f>
        <v>1.2204821420149541</v>
      </c>
      <c r="H21" s="23">
        <f>_xlfn.STDEV.S(B21:F21)</f>
        <v>0.12597248732342187</v>
      </c>
      <c r="I21" s="23"/>
      <c r="J21" s="23"/>
      <c r="AR21">
        <v>360</v>
      </c>
      <c r="AS21">
        <v>4.7846343047373299E-2</v>
      </c>
      <c r="AT21">
        <v>4.6847640159770901E-2</v>
      </c>
      <c r="AU21">
        <v>4.7173066420350303E-2</v>
      </c>
      <c r="AV21">
        <v>4.7044251954651999E-2</v>
      </c>
      <c r="AW21">
        <v>4.37472429352792E-2</v>
      </c>
      <c r="AX21">
        <v>4.7071525330781898E-2</v>
      </c>
      <c r="AY21">
        <f t="shared" si="24"/>
        <v>4.6621678308034598E-2</v>
      </c>
      <c r="AZ21">
        <f t="shared" si="25"/>
        <v>1.449013517912121E-3</v>
      </c>
      <c r="BA21">
        <f>INDEX(AS18:AX18,MATCH(MIN(AS21:AX21),AS21:AX21,0))</f>
        <v>100</v>
      </c>
      <c r="BF21">
        <v>360</v>
      </c>
      <c r="BG21">
        <v>6.9690905441583503E-2</v>
      </c>
      <c r="BH21">
        <v>7.2033250990502506E-2</v>
      </c>
      <c r="BI21">
        <v>7.1232676682061194E-2</v>
      </c>
      <c r="BJ21">
        <v>6.8046959843742705E-2</v>
      </c>
      <c r="BK21">
        <v>6.2801130635656996E-2</v>
      </c>
      <c r="BL21">
        <v>6.2841912769295502E-2</v>
      </c>
      <c r="BM21">
        <f t="shared" si="26"/>
        <v>6.7774472727140406E-2</v>
      </c>
      <c r="BN21">
        <f t="shared" si="27"/>
        <v>4.0720414969563547E-3</v>
      </c>
      <c r="BO21">
        <f>INDEX(BG18:BL18,MATCH(MIN(BG21:BL21),BG21:BL21,0))</f>
        <v>100</v>
      </c>
      <c r="BR21">
        <v>360</v>
      </c>
      <c r="BS21">
        <v>5.6665433002630203E-2</v>
      </c>
      <c r="BT21">
        <v>5.6084152689446103E-2</v>
      </c>
      <c r="BU21">
        <v>5.8782662802123201E-2</v>
      </c>
      <c r="BV21">
        <v>5.8052124079964802E-2</v>
      </c>
      <c r="BW21">
        <v>5.7326375978604599E-2</v>
      </c>
      <c r="BX21">
        <v>6.3003196820950305E-2</v>
      </c>
      <c r="BY21">
        <f t="shared" si="28"/>
        <v>5.8318990895619864E-2</v>
      </c>
      <c r="BZ21">
        <f t="shared" si="29"/>
        <v>2.4876508827326518E-3</v>
      </c>
      <c r="CA21">
        <f>INDEX(BS18:BX18,MATCH(MIN(BS21:BX21),BS21:BX21,0))</f>
        <v>10</v>
      </c>
      <c r="CS21">
        <v>1440</v>
      </c>
      <c r="CT21">
        <f t="shared" si="22"/>
        <v>2.17118994967863E-3</v>
      </c>
      <c r="CU21">
        <f t="shared" si="23"/>
        <v>5.3732613928327369E-4</v>
      </c>
    </row>
    <row r="22" spans="1:99" x14ac:dyDescent="0.25">
      <c r="U22" s="42" t="s">
        <v>108</v>
      </c>
      <c r="BD22" s="37"/>
    </row>
    <row r="23" spans="1:99" ht="15.75" thickBot="1" x14ac:dyDescent="0.3">
      <c r="A23" t="s">
        <v>29</v>
      </c>
      <c r="D23" t="s">
        <v>23</v>
      </c>
      <c r="E23" t="s">
        <v>93</v>
      </c>
      <c r="P23" t="s">
        <v>63</v>
      </c>
      <c r="U23" t="s">
        <v>107</v>
      </c>
      <c r="CJ23" s="23" t="s">
        <v>37</v>
      </c>
      <c r="CK23" s="23"/>
      <c r="CL23" s="23"/>
      <c r="CM23" s="23"/>
    </row>
    <row r="24" spans="1:99" x14ac:dyDescent="0.25">
      <c r="A24" t="s">
        <v>20</v>
      </c>
      <c r="B24" t="s">
        <v>36</v>
      </c>
      <c r="G24" t="s">
        <v>78</v>
      </c>
      <c r="H24" t="s">
        <v>70</v>
      </c>
      <c r="P24" t="s">
        <v>20</v>
      </c>
      <c r="Q24" t="s">
        <v>64</v>
      </c>
      <c r="R24" t="s">
        <v>65</v>
      </c>
      <c r="U24" t="s">
        <v>20</v>
      </c>
      <c r="V24" t="s">
        <v>65</v>
      </c>
      <c r="CE24" s="23" t="s">
        <v>63</v>
      </c>
      <c r="CF24" s="23"/>
      <c r="CG24" s="23"/>
      <c r="CJ24" s="23" t="s">
        <v>38</v>
      </c>
      <c r="CK24" s="23"/>
      <c r="CL24" s="23"/>
      <c r="CM24" s="23"/>
      <c r="CO24" s="59" t="s">
        <v>188</v>
      </c>
      <c r="CP24" s="60"/>
      <c r="CQ24" s="60"/>
      <c r="CR24" s="60"/>
      <c r="CS24" s="61"/>
    </row>
    <row r="25" spans="1:99" x14ac:dyDescent="0.25">
      <c r="A25">
        <v>186</v>
      </c>
      <c r="B25">
        <v>5.7068534049516497</v>
      </c>
      <c r="C25">
        <v>2.74446973856237</v>
      </c>
      <c r="D25">
        <v>2.3804638479892199</v>
      </c>
      <c r="E25">
        <v>2.7284618659202602</v>
      </c>
      <c r="F25">
        <v>4.33254781890437</v>
      </c>
      <c r="G25">
        <f>AVERAGE(B25:F25)</f>
        <v>3.5785593352655738</v>
      </c>
      <c r="H25">
        <f>_xlfn.STDEV.S(B25:F25)</f>
        <v>1.4099590632238794</v>
      </c>
      <c r="P25">
        <v>180</v>
      </c>
      <c r="Q25">
        <v>1.09318496917453E-2</v>
      </c>
      <c r="R25">
        <v>0.109318496917453</v>
      </c>
      <c r="U25">
        <v>186</v>
      </c>
      <c r="V25">
        <v>0.84126143852257496</v>
      </c>
      <c r="CE25" s="23" t="s">
        <v>20</v>
      </c>
      <c r="CF25" s="23" t="s">
        <v>65</v>
      </c>
      <c r="CG25" s="23" t="s">
        <v>42</v>
      </c>
      <c r="CJ25" s="23" t="s">
        <v>0</v>
      </c>
      <c r="CK25" s="23" t="s">
        <v>40</v>
      </c>
      <c r="CL25" s="23"/>
      <c r="CM25" s="23" t="s">
        <v>42</v>
      </c>
      <c r="CO25" s="62"/>
      <c r="CP25" s="63"/>
      <c r="CQ25" s="63"/>
      <c r="CR25" s="63"/>
      <c r="CS25" s="64"/>
    </row>
    <row r="26" spans="1:99" x14ac:dyDescent="0.25">
      <c r="A26">
        <v>372</v>
      </c>
      <c r="B26">
        <v>1.7503808400987499</v>
      </c>
      <c r="C26">
        <v>2.5259800726840802</v>
      </c>
      <c r="D26">
        <v>2.09141586640775</v>
      </c>
      <c r="E26">
        <v>2.12093677428641</v>
      </c>
      <c r="F26">
        <v>1.8777747240981399</v>
      </c>
      <c r="G26">
        <f>AVERAGE(B26:F26)</f>
        <v>2.073297655515026</v>
      </c>
      <c r="H26">
        <f>_xlfn.STDEV.S(B26:F26)</f>
        <v>0.29581396704927915</v>
      </c>
      <c r="P26">
        <v>360</v>
      </c>
      <c r="Q26">
        <v>7.2726679284546196E-3</v>
      </c>
      <c r="R26">
        <v>7.2726679284546195E-2</v>
      </c>
      <c r="U26">
        <v>372</v>
      </c>
      <c r="V26">
        <v>0.83858013129199305</v>
      </c>
      <c r="BF26" t="s">
        <v>90</v>
      </c>
      <c r="CE26" s="23">
        <v>186</v>
      </c>
      <c r="CF26">
        <v>0.120910002879793</v>
      </c>
      <c r="CG26" s="23">
        <f>CF26/10</f>
        <v>1.2091000287979301E-2</v>
      </c>
      <c r="CJ26" s="23">
        <v>186</v>
      </c>
      <c r="CK26">
        <v>8.2216835197548105E-2</v>
      </c>
      <c r="CL26" s="23"/>
      <c r="CM26" s="23">
        <f>CK26/10</f>
        <v>8.2216835197548108E-3</v>
      </c>
      <c r="CO26" s="62"/>
      <c r="CP26" s="63"/>
      <c r="CQ26" s="63"/>
      <c r="CR26" s="63"/>
      <c r="CS26" s="64"/>
    </row>
    <row r="27" spans="1:99" x14ac:dyDescent="0.25">
      <c r="A27">
        <v>745</v>
      </c>
      <c r="B27">
        <v>1.6397484651287999</v>
      </c>
      <c r="C27">
        <v>1.49543533453416</v>
      </c>
      <c r="D27">
        <v>1.67249070241131</v>
      </c>
      <c r="E27">
        <v>1.27266833451203</v>
      </c>
      <c r="F27">
        <v>1.4453622235416299</v>
      </c>
      <c r="G27">
        <f>AVERAGE(B27:F27)</f>
        <v>1.5051410120255859</v>
      </c>
      <c r="H27">
        <f>_xlfn.STDEV.S(B27:F27)</f>
        <v>0.16111822896682934</v>
      </c>
      <c r="P27">
        <v>720</v>
      </c>
      <c r="Q27">
        <v>4.6029918151918202E-3</v>
      </c>
      <c r="R27">
        <v>4.6029918151918203E-2</v>
      </c>
      <c r="U27">
        <v>745</v>
      </c>
      <c r="V27">
        <v>0.83876954433031703</v>
      </c>
      <c r="CE27" s="23">
        <v>372</v>
      </c>
      <c r="CF27">
        <v>6.5286214952614899E-2</v>
      </c>
      <c r="CG27" s="23">
        <f t="shared" ref="CG27:CG28" si="30">CF27/10</f>
        <v>6.5286214952614899E-3</v>
      </c>
      <c r="CJ27" s="23">
        <v>372</v>
      </c>
      <c r="CK27">
        <v>5.00599971001921E-2</v>
      </c>
      <c r="CL27" s="23"/>
      <c r="CM27" s="23">
        <f t="shared" ref="CM27:CM30" si="31">CK27/10</f>
        <v>5.0059997100192098E-3</v>
      </c>
      <c r="CO27" s="62"/>
      <c r="CP27" s="63"/>
      <c r="CQ27" s="63"/>
      <c r="CR27" s="63"/>
      <c r="CS27" s="64"/>
    </row>
    <row r="28" spans="1:99" x14ac:dyDescent="0.25">
      <c r="P28">
        <v>1440</v>
      </c>
      <c r="Q28">
        <v>2.97568855186382E-3</v>
      </c>
      <c r="R28">
        <v>2.9756885518638199E-2</v>
      </c>
      <c r="U28">
        <v>1489</v>
      </c>
      <c r="BG28" t="s">
        <v>82</v>
      </c>
      <c r="CE28" s="23">
        <v>745</v>
      </c>
      <c r="CF28">
        <v>4.4254203812123E-2</v>
      </c>
      <c r="CG28" s="23">
        <f t="shared" si="30"/>
        <v>4.4254203812122998E-3</v>
      </c>
      <c r="CJ28" s="23">
        <v>745</v>
      </c>
      <c r="CK28">
        <v>3.8049515429365202E-2</v>
      </c>
      <c r="CL28" s="23"/>
      <c r="CM28" s="23">
        <f t="shared" si="31"/>
        <v>3.8049515429365204E-3</v>
      </c>
      <c r="CO28" s="62"/>
      <c r="CP28" s="63"/>
      <c r="CQ28" s="63"/>
      <c r="CR28" s="63"/>
      <c r="CS28" s="64"/>
    </row>
    <row r="29" spans="1:99" ht="15.75" thickBot="1" x14ac:dyDescent="0.3">
      <c r="BF29" t="s">
        <v>0</v>
      </c>
      <c r="BG29">
        <v>0</v>
      </c>
      <c r="BH29">
        <v>1</v>
      </c>
      <c r="BI29">
        <v>4</v>
      </c>
      <c r="BJ29">
        <v>10</v>
      </c>
      <c r="BK29">
        <v>20</v>
      </c>
      <c r="BL29">
        <v>50</v>
      </c>
      <c r="BM29" t="s">
        <v>78</v>
      </c>
      <c r="BN29" t="s">
        <v>79</v>
      </c>
      <c r="BO29" t="s">
        <v>83</v>
      </c>
      <c r="CE29" s="23">
        <v>1489</v>
      </c>
      <c r="CF29">
        <v>2.8671691256152099E-2</v>
      </c>
      <c r="CG29" s="23">
        <f>CF29/10</f>
        <v>2.8671691256152098E-3</v>
      </c>
      <c r="CJ29" s="23">
        <v>1489</v>
      </c>
      <c r="CK29">
        <v>2.9734767379174201E-2</v>
      </c>
      <c r="CL29" s="23"/>
      <c r="CM29" s="23">
        <f t="shared" si="31"/>
        <v>2.9734767379174199E-3</v>
      </c>
      <c r="CO29" s="62"/>
      <c r="CP29" s="63"/>
      <c r="CQ29" s="63"/>
      <c r="CR29" s="63"/>
      <c r="CS29" s="64"/>
    </row>
    <row r="30" spans="1:99" ht="15" customHeight="1" x14ac:dyDescent="0.25">
      <c r="A30" t="s">
        <v>97</v>
      </c>
      <c r="D30" t="s">
        <v>23</v>
      </c>
      <c r="E30" t="s">
        <v>94</v>
      </c>
      <c r="L30" s="59" t="s">
        <v>185</v>
      </c>
      <c r="M30" s="61"/>
      <c r="BF30">
        <v>90</v>
      </c>
      <c r="BH30">
        <v>0.20782425989593301</v>
      </c>
      <c r="BI30">
        <v>0.19433423680128001</v>
      </c>
      <c r="BJ30">
        <v>0.18337539832650601</v>
      </c>
      <c r="BK30">
        <v>0.19881621664875401</v>
      </c>
      <c r="BL30">
        <v>0.20675545081285501</v>
      </c>
      <c r="BM30">
        <f>AVERAGE(BG30:BL30)</f>
        <v>0.19822111249706559</v>
      </c>
      <c r="BN30">
        <f>_xlfn.STDEV.S(BG30:BL30)</f>
        <v>1.0011400392958574E-2</v>
      </c>
      <c r="BO30">
        <f>INDEX(BG29:BL29,MATCH(MIN(BG30:BL30),BG30:BL30,0))</f>
        <v>10</v>
      </c>
      <c r="CJ30" s="23">
        <v>2979</v>
      </c>
      <c r="CK30">
        <v>2.0498874669582699E-2</v>
      </c>
      <c r="CL30" s="23"/>
      <c r="CM30" s="23">
        <f t="shared" si="31"/>
        <v>2.04988746695827E-3</v>
      </c>
      <c r="CO30" s="62"/>
      <c r="CP30" s="63"/>
      <c r="CQ30" s="63"/>
      <c r="CR30" s="63"/>
      <c r="CS30" s="64"/>
    </row>
    <row r="31" spans="1:99" x14ac:dyDescent="0.25">
      <c r="A31" t="s">
        <v>20</v>
      </c>
      <c r="B31" t="s">
        <v>36</v>
      </c>
      <c r="G31" t="s">
        <v>78</v>
      </c>
      <c r="H31" t="s">
        <v>70</v>
      </c>
      <c r="L31" s="62"/>
      <c r="M31" s="64"/>
      <c r="CO31" s="62"/>
      <c r="CP31" s="63"/>
      <c r="CQ31" s="63"/>
      <c r="CR31" s="63"/>
      <c r="CS31" s="64"/>
    </row>
    <row r="32" spans="1:99" ht="15.75" thickBot="1" x14ac:dyDescent="0.3">
      <c r="A32">
        <v>186</v>
      </c>
      <c r="B32">
        <v>1.8724821675429699</v>
      </c>
      <c r="C32" s="2">
        <v>1.99986576319561</v>
      </c>
      <c r="D32">
        <v>1.76568252245207</v>
      </c>
      <c r="E32">
        <v>1.94662461220325</v>
      </c>
      <c r="F32">
        <v>2.054560958897</v>
      </c>
      <c r="G32">
        <f>AVERAGE(B32:F32)</f>
        <v>1.9278432048581799</v>
      </c>
      <c r="H32">
        <f>_xlfn.STDEV.S(B32:F32)</f>
        <v>0.11286973767467987</v>
      </c>
      <c r="L32" s="62"/>
      <c r="M32" s="64"/>
      <c r="P32" t="s">
        <v>20</v>
      </c>
      <c r="Q32" t="s">
        <v>64</v>
      </c>
      <c r="R32" t="s">
        <v>65</v>
      </c>
      <c r="CE32" s="23" t="s">
        <v>66</v>
      </c>
      <c r="CF32" s="23"/>
      <c r="CG32" s="23"/>
      <c r="CJ32" s="23" t="s">
        <v>0</v>
      </c>
      <c r="CK32" s="23" t="s">
        <v>41</v>
      </c>
      <c r="CL32" s="23"/>
      <c r="CM32" s="23" t="s">
        <v>42</v>
      </c>
      <c r="CO32" s="65"/>
      <c r="CP32" s="66"/>
      <c r="CQ32" s="66"/>
      <c r="CR32" s="66"/>
      <c r="CS32" s="67"/>
    </row>
    <row r="33" spans="1:92" x14ac:dyDescent="0.25">
      <c r="A33">
        <v>372</v>
      </c>
      <c r="B33">
        <v>1.67219300305564</v>
      </c>
      <c r="C33" s="2">
        <v>1.56228106364046</v>
      </c>
      <c r="D33">
        <v>1.43878172892781</v>
      </c>
      <c r="E33">
        <v>1.6476449875738299</v>
      </c>
      <c r="F33">
        <v>1.4715996976525301</v>
      </c>
      <c r="G33">
        <f t="shared" ref="G33" si="32">AVERAGE(B33:F33)</f>
        <v>1.5585000961700539</v>
      </c>
      <c r="H33">
        <f>_xlfn.STDEV.S(B33:F33)</f>
        <v>0.10340617869855635</v>
      </c>
      <c r="L33" s="62"/>
      <c r="M33" s="64"/>
      <c r="P33">
        <v>180</v>
      </c>
      <c r="Q33">
        <v>1.1366689611294599E-2</v>
      </c>
      <c r="R33">
        <v>0.113666896112946</v>
      </c>
      <c r="CE33" s="23" t="s">
        <v>20</v>
      </c>
      <c r="CF33" s="23" t="s">
        <v>65</v>
      </c>
      <c r="CG33" s="23"/>
      <c r="CJ33" s="23">
        <v>186</v>
      </c>
      <c r="CK33">
        <v>8.0322585768995397E-2</v>
      </c>
      <c r="CL33" s="23"/>
      <c r="CM33" s="23">
        <f>CK33/10</f>
        <v>8.032258576899539E-3</v>
      </c>
    </row>
    <row r="34" spans="1:92" x14ac:dyDescent="0.25">
      <c r="L34" s="62"/>
      <c r="M34" s="64"/>
      <c r="P34">
        <v>360</v>
      </c>
      <c r="Q34">
        <v>6.9024135870056902E-3</v>
      </c>
      <c r="R34">
        <v>6.9024135870056902E-2</v>
      </c>
      <c r="CE34" s="23">
        <v>186</v>
      </c>
      <c r="CF34">
        <v>0.123667835599756</v>
      </c>
      <c r="CG34" s="23">
        <f>CF34/10</f>
        <v>1.23667835599756E-2</v>
      </c>
      <c r="CJ34" s="23">
        <v>372</v>
      </c>
      <c r="CK34">
        <v>4.36806310559405E-2</v>
      </c>
      <c r="CL34" s="23"/>
      <c r="CM34" s="23">
        <f t="shared" ref="CM34:CM37" si="33">CK34/10</f>
        <v>4.3680631055940502E-3</v>
      </c>
    </row>
    <row r="35" spans="1:92" x14ac:dyDescent="0.25">
      <c r="A35" t="s">
        <v>98</v>
      </c>
      <c r="D35" t="s">
        <v>23</v>
      </c>
      <c r="E35" t="s">
        <v>94</v>
      </c>
      <c r="L35" s="62"/>
      <c r="M35" s="64"/>
      <c r="P35">
        <v>720</v>
      </c>
      <c r="Q35">
        <v>4.2025283011515504E-3</v>
      </c>
      <c r="R35">
        <v>4.20252830115155E-2</v>
      </c>
      <c r="CE35" s="23">
        <v>372</v>
      </c>
      <c r="CF35">
        <v>6.05249328042528E-2</v>
      </c>
      <c r="CG35" s="23">
        <f t="shared" ref="CG35:CG36" si="34">CF35/10</f>
        <v>6.0524932804252802E-3</v>
      </c>
      <c r="CJ35" s="23">
        <v>745</v>
      </c>
      <c r="CK35">
        <v>2.49932794367092E-2</v>
      </c>
      <c r="CL35" s="23"/>
      <c r="CM35" s="23">
        <f t="shared" si="33"/>
        <v>2.49932794367092E-3</v>
      </c>
    </row>
    <row r="36" spans="1:92" x14ac:dyDescent="0.25">
      <c r="A36" t="s">
        <v>20</v>
      </c>
      <c r="B36" t="s">
        <v>36</v>
      </c>
      <c r="G36" t="s">
        <v>78</v>
      </c>
      <c r="H36" t="s">
        <v>70</v>
      </c>
      <c r="L36" s="62"/>
      <c r="M36" s="64"/>
      <c r="P36">
        <v>1440</v>
      </c>
      <c r="Q36">
        <v>2.57097199055757E-3</v>
      </c>
      <c r="R36">
        <v>2.57097199055757E-2</v>
      </c>
      <c r="CE36" s="23">
        <v>745</v>
      </c>
      <c r="CF36">
        <v>4.0468524768462598E-2</v>
      </c>
      <c r="CG36" s="23">
        <f t="shared" si="34"/>
        <v>4.0468524768462596E-3</v>
      </c>
      <c r="CJ36" s="23">
        <v>1489</v>
      </c>
      <c r="CK36">
        <v>1.7034754585060201E-2</v>
      </c>
      <c r="CL36" s="23"/>
      <c r="CM36" s="23">
        <f t="shared" si="33"/>
        <v>1.7034754585060201E-3</v>
      </c>
    </row>
    <row r="37" spans="1:92" x14ac:dyDescent="0.25">
      <c r="A37">
        <v>186</v>
      </c>
      <c r="B37">
        <v>3.2943533206331601</v>
      </c>
      <c r="C37" s="2">
        <v>2.9368619112502699</v>
      </c>
      <c r="D37">
        <v>3.1643991600750998</v>
      </c>
      <c r="E37">
        <v>2.8172310875743198</v>
      </c>
      <c r="F37">
        <v>2.4967416627588701</v>
      </c>
      <c r="G37">
        <f>AVERAGE(B37:F37)</f>
        <v>2.9419174284583436</v>
      </c>
      <c r="H37">
        <f>_xlfn.STDEV.S(B37:F37)</f>
        <v>0.31123258313504459</v>
      </c>
      <c r="L37" s="62"/>
      <c r="M37" s="64"/>
      <c r="CE37" s="23">
        <v>1489</v>
      </c>
      <c r="CF37">
        <v>2.55113690647462E-2</v>
      </c>
      <c r="CG37" s="23">
        <f>CF37/10</f>
        <v>2.55113690647462E-3</v>
      </c>
      <c r="CJ37" s="23">
        <v>2979</v>
      </c>
      <c r="CK37">
        <v>8.0178181070191794E-3</v>
      </c>
      <c r="CL37" s="23"/>
      <c r="CM37" s="23">
        <f t="shared" si="33"/>
        <v>8.0178181070191792E-4</v>
      </c>
    </row>
    <row r="38" spans="1:92" x14ac:dyDescent="0.25">
      <c r="A38">
        <v>372</v>
      </c>
      <c r="B38">
        <v>2.1857993116432501</v>
      </c>
      <c r="C38" s="2">
        <v>2.2994598126285899</v>
      </c>
      <c r="D38">
        <v>1.62489959756114</v>
      </c>
      <c r="E38">
        <v>1.83977998372072</v>
      </c>
      <c r="F38">
        <v>2.0336772306469499</v>
      </c>
      <c r="G38">
        <f t="shared" ref="G38" si="35">AVERAGE(B38:F38)</f>
        <v>1.9967231872401299</v>
      </c>
      <c r="H38">
        <f>_xlfn.STDEV.S(B38:F38)</f>
        <v>0.27002259047518384</v>
      </c>
      <c r="L38" s="62"/>
      <c r="M38" s="64"/>
    </row>
    <row r="39" spans="1:92" x14ac:dyDescent="0.25">
      <c r="L39" s="62"/>
      <c r="M39" s="64"/>
    </row>
    <row r="40" spans="1:92" x14ac:dyDescent="0.25">
      <c r="A40" s="23" t="s">
        <v>37</v>
      </c>
      <c r="B40" s="23"/>
      <c r="C40" s="23"/>
      <c r="D40" s="23"/>
      <c r="E40" s="23"/>
      <c r="F40" s="23"/>
      <c r="G40" s="23" t="s">
        <v>46</v>
      </c>
      <c r="H40" s="23"/>
      <c r="I40" s="23"/>
      <c r="J40" s="23"/>
      <c r="L40" s="62"/>
      <c r="M40" s="64"/>
      <c r="P40" t="s">
        <v>67</v>
      </c>
      <c r="V40" t="s">
        <v>69</v>
      </c>
    </row>
    <row r="41" spans="1:92" x14ac:dyDescent="0.25">
      <c r="A41" s="23" t="s">
        <v>38</v>
      </c>
      <c r="B41" s="23"/>
      <c r="C41" s="23"/>
      <c r="D41" s="23"/>
      <c r="E41" s="23"/>
      <c r="F41" s="23"/>
      <c r="G41" s="23" t="s">
        <v>38</v>
      </c>
      <c r="H41" s="23"/>
      <c r="I41" s="23"/>
      <c r="J41" s="23"/>
      <c r="L41" s="62"/>
      <c r="M41" s="64"/>
      <c r="P41" t="s">
        <v>20</v>
      </c>
      <c r="Q41" t="s">
        <v>64</v>
      </c>
      <c r="R41" t="s">
        <v>65</v>
      </c>
      <c r="V41" t="s">
        <v>20</v>
      </c>
      <c r="W41" t="s">
        <v>64</v>
      </c>
      <c r="X41" t="s">
        <v>65</v>
      </c>
    </row>
    <row r="42" spans="1:92" x14ac:dyDescent="0.25">
      <c r="A42" s="23"/>
      <c r="B42" s="23"/>
      <c r="C42" s="23" t="s">
        <v>20</v>
      </c>
      <c r="D42" s="23" t="s">
        <v>40</v>
      </c>
      <c r="E42" s="23"/>
      <c r="F42" s="23"/>
      <c r="G42" s="23" t="s">
        <v>32</v>
      </c>
      <c r="H42" s="23"/>
      <c r="I42" s="23" t="s">
        <v>0</v>
      </c>
      <c r="J42" s="23" t="s">
        <v>47</v>
      </c>
      <c r="L42" s="62"/>
      <c r="M42" s="64"/>
      <c r="P42">
        <v>180</v>
      </c>
      <c r="Q42">
        <v>7.36270395932928E-3</v>
      </c>
      <c r="R42">
        <v>7.3627039593292795E-2</v>
      </c>
      <c r="V42">
        <v>180</v>
      </c>
      <c r="W42">
        <v>7.0991981261714597E-3</v>
      </c>
      <c r="X42">
        <v>7.0991981261714604E-2</v>
      </c>
    </row>
    <row r="43" spans="1:92" x14ac:dyDescent="0.25">
      <c r="A43" s="23"/>
      <c r="B43" s="23"/>
      <c r="C43" s="23">
        <v>186</v>
      </c>
      <c r="D43" s="23">
        <v>8.2216835197548105E-2</v>
      </c>
      <c r="E43" s="23"/>
      <c r="F43" s="23"/>
      <c r="G43" s="23"/>
      <c r="H43" s="23"/>
      <c r="I43" s="23">
        <v>186</v>
      </c>
      <c r="J43" s="23">
        <v>2.93152866242038</v>
      </c>
      <c r="L43" s="62"/>
      <c r="M43" s="64"/>
      <c r="P43">
        <v>360</v>
      </c>
      <c r="Q43">
        <v>4.1320663645698199E-3</v>
      </c>
      <c r="R43">
        <v>4.1320663645698197E-2</v>
      </c>
      <c r="V43">
        <v>360</v>
      </c>
      <c r="W43">
        <v>4.0712204292143797E-3</v>
      </c>
      <c r="X43">
        <v>4.0712204292143797E-2</v>
      </c>
    </row>
    <row r="44" spans="1:92" x14ac:dyDescent="0.25">
      <c r="A44" s="23"/>
      <c r="B44" s="23"/>
      <c r="C44" s="23">
        <v>372</v>
      </c>
      <c r="D44" s="23">
        <v>5.00599971001921E-2</v>
      </c>
      <c r="E44" s="23"/>
      <c r="F44" s="23"/>
      <c r="G44" s="23"/>
      <c r="H44" s="23"/>
      <c r="I44" s="23">
        <v>372</v>
      </c>
      <c r="J44" s="23">
        <v>2.2961783439490402</v>
      </c>
      <c r="L44" s="62"/>
      <c r="M44" s="64"/>
      <c r="P44">
        <v>720</v>
      </c>
      <c r="Q44">
        <v>2.5707071772274998E-3</v>
      </c>
      <c r="R44">
        <v>2.5707071772274999E-2</v>
      </c>
      <c r="V44">
        <v>720</v>
      </c>
      <c r="W44">
        <v>2.7658904974641701E-3</v>
      </c>
      <c r="X44">
        <v>2.7658904974641699E-2</v>
      </c>
    </row>
    <row r="45" spans="1:92" x14ac:dyDescent="0.25">
      <c r="A45" s="23"/>
      <c r="B45" s="23"/>
      <c r="C45" s="23">
        <v>745</v>
      </c>
      <c r="D45" s="23">
        <v>3.8049515429365202E-2</v>
      </c>
      <c r="E45" s="23"/>
      <c r="F45" s="23"/>
      <c r="G45" s="23"/>
      <c r="H45" s="23"/>
      <c r="I45" s="23">
        <v>745</v>
      </c>
      <c r="J45" s="23">
        <v>1.54617834394904</v>
      </c>
      <c r="L45" s="62"/>
      <c r="M45" s="64"/>
      <c r="P45">
        <v>1440</v>
      </c>
      <c r="Q45">
        <v>1.8066097924480499E-3</v>
      </c>
      <c r="R45">
        <v>1.8066097924480499E-2</v>
      </c>
      <c r="V45">
        <v>1440</v>
      </c>
      <c r="W45">
        <v>2.0967262712153099E-3</v>
      </c>
      <c r="X45">
        <v>2.0967262712153101E-2</v>
      </c>
    </row>
    <row r="46" spans="1:92" x14ac:dyDescent="0.25">
      <c r="A46" s="23"/>
      <c r="B46" s="23"/>
      <c r="C46" s="23">
        <v>1489</v>
      </c>
      <c r="D46" s="23">
        <v>2.9734767379174201E-2</v>
      </c>
      <c r="E46" s="23"/>
      <c r="F46" s="23"/>
      <c r="G46" s="23"/>
      <c r="H46" s="23"/>
      <c r="I46" s="23">
        <v>1489</v>
      </c>
      <c r="J46" s="23">
        <v>1.1560509554140099</v>
      </c>
      <c r="L46" s="62"/>
      <c r="M46" s="64"/>
    </row>
    <row r="47" spans="1:92" x14ac:dyDescent="0.25">
      <c r="A47" s="23"/>
      <c r="B47" s="23"/>
      <c r="C47" s="23">
        <v>2979</v>
      </c>
      <c r="D47" s="23">
        <v>2.0498874669582699E-2</v>
      </c>
      <c r="E47" s="23"/>
      <c r="F47" s="23"/>
      <c r="G47" s="23"/>
      <c r="H47" s="23"/>
      <c r="I47" s="23">
        <v>2979</v>
      </c>
      <c r="J47" s="23">
        <v>0.83598726114649602</v>
      </c>
      <c r="L47" s="62"/>
      <c r="M47" s="64"/>
      <c r="Y47" s="2"/>
    </row>
    <row r="48" spans="1:92" x14ac:dyDescent="0.25">
      <c r="A48" s="23" t="s">
        <v>39</v>
      </c>
      <c r="B48" s="23"/>
      <c r="C48" s="23"/>
      <c r="D48" s="23"/>
      <c r="E48" s="23"/>
      <c r="F48" s="23"/>
      <c r="G48" s="23"/>
      <c r="H48" s="23"/>
      <c r="I48" s="23"/>
      <c r="J48" s="23"/>
      <c r="L48" s="62"/>
      <c r="M48" s="64"/>
      <c r="Y48" s="2"/>
      <c r="CN48" s="2"/>
    </row>
    <row r="49" spans="1:92" ht="15.75" thickBot="1" x14ac:dyDescent="0.3">
      <c r="A49" s="23" t="s">
        <v>32</v>
      </c>
      <c r="B49" s="23"/>
      <c r="C49" s="23" t="s">
        <v>20</v>
      </c>
      <c r="D49" s="23" t="s">
        <v>41</v>
      </c>
      <c r="E49" s="23"/>
      <c r="F49" s="23"/>
      <c r="G49" s="23"/>
      <c r="H49" s="23"/>
      <c r="I49" s="23"/>
      <c r="J49" s="23"/>
      <c r="L49" s="65"/>
      <c r="M49" s="67"/>
      <c r="Y49" s="2"/>
      <c r="CN49" s="2"/>
    </row>
    <row r="50" spans="1:92" x14ac:dyDescent="0.25">
      <c r="A50" s="23"/>
      <c r="B50" s="23"/>
      <c r="C50" s="23">
        <v>186</v>
      </c>
      <c r="D50" s="23">
        <v>8.0322585768995397E-2</v>
      </c>
      <c r="E50" s="23"/>
      <c r="F50" s="23"/>
      <c r="G50" s="23"/>
      <c r="H50" s="23"/>
      <c r="I50" s="23">
        <v>186</v>
      </c>
      <c r="J50" s="23">
        <v>2.1751592356687799</v>
      </c>
      <c r="Y50" s="2"/>
      <c r="CN50" s="2"/>
    </row>
    <row r="51" spans="1:92" x14ac:dyDescent="0.25">
      <c r="A51" s="23"/>
      <c r="B51" s="23"/>
      <c r="C51" s="23">
        <v>372</v>
      </c>
      <c r="D51" s="23">
        <v>4.36806310559405E-2</v>
      </c>
      <c r="E51" s="23"/>
      <c r="F51" s="23"/>
      <c r="G51" s="23"/>
      <c r="H51" s="23"/>
      <c r="I51" s="23">
        <v>372</v>
      </c>
      <c r="J51" s="23">
        <v>1.5302547770700601</v>
      </c>
      <c r="CN51" s="2"/>
    </row>
    <row r="52" spans="1:92" x14ac:dyDescent="0.25">
      <c r="A52" s="23"/>
      <c r="B52" s="23"/>
      <c r="C52" s="23">
        <v>745</v>
      </c>
      <c r="D52" s="23">
        <v>2.49932794367092E-2</v>
      </c>
      <c r="E52" s="23"/>
      <c r="F52" s="23"/>
      <c r="G52" s="23"/>
      <c r="H52" s="23"/>
      <c r="I52" s="23">
        <v>745</v>
      </c>
      <c r="J52" s="23">
        <v>1.22770700636942</v>
      </c>
    </row>
    <row r="53" spans="1:92" x14ac:dyDescent="0.25">
      <c r="A53" s="23"/>
      <c r="B53" s="23"/>
      <c r="C53" s="23">
        <v>1489</v>
      </c>
      <c r="D53" s="23">
        <v>1.7034754585060201E-2</v>
      </c>
      <c r="E53" s="23"/>
      <c r="F53" s="23"/>
      <c r="G53" s="23"/>
      <c r="H53" s="23"/>
      <c r="I53" s="23">
        <v>1489</v>
      </c>
      <c r="J53" s="23">
        <v>0.89331210191082799</v>
      </c>
    </row>
    <row r="54" spans="1:92" x14ac:dyDescent="0.25">
      <c r="A54" s="23"/>
      <c r="B54" s="23"/>
      <c r="C54" s="23">
        <v>2979</v>
      </c>
      <c r="D54" s="23">
        <v>8.0178181070191794E-3</v>
      </c>
      <c r="E54" s="23"/>
      <c r="F54" s="23"/>
      <c r="G54" s="23"/>
      <c r="H54" s="23"/>
      <c r="I54" s="23">
        <v>2979</v>
      </c>
      <c r="J54" s="23">
        <v>0.62898089171974503</v>
      </c>
    </row>
    <row r="57" spans="1:92" x14ac:dyDescent="0.25">
      <c r="B57" s="23" t="s">
        <v>63</v>
      </c>
      <c r="C57" s="23"/>
      <c r="D57" s="23"/>
      <c r="E57" s="23"/>
      <c r="F57" s="23" t="s">
        <v>96</v>
      </c>
      <c r="G57" s="23"/>
      <c r="H57" s="23"/>
      <c r="I57" s="23"/>
    </row>
    <row r="58" spans="1:92" x14ac:dyDescent="0.25">
      <c r="B58" s="23" t="s">
        <v>20</v>
      </c>
      <c r="C58" s="23" t="s">
        <v>36</v>
      </c>
      <c r="D58" s="23"/>
      <c r="E58" s="23"/>
      <c r="F58" s="23"/>
      <c r="G58" s="23"/>
      <c r="H58" s="23" t="s">
        <v>78</v>
      </c>
      <c r="I58" s="23" t="s">
        <v>70</v>
      </c>
      <c r="K58" t="s">
        <v>77</v>
      </c>
      <c r="P58" s="2"/>
    </row>
    <row r="59" spans="1:92" x14ac:dyDescent="0.25">
      <c r="B59" s="23">
        <v>186</v>
      </c>
      <c r="C59" s="23">
        <v>2.1183247872920901</v>
      </c>
      <c r="D59" s="23">
        <v>1.7430977433393999</v>
      </c>
      <c r="E59" s="23">
        <v>1.8288580332222499</v>
      </c>
      <c r="F59" s="23">
        <v>1.51918181101796</v>
      </c>
      <c r="G59" s="23">
        <v>2.32753154580455</v>
      </c>
      <c r="H59" s="23">
        <f>AVERAGE(C59:G59)</f>
        <v>1.9073987841352502</v>
      </c>
      <c r="I59" s="23">
        <f>_xlfn.STDEV.S(C59:G59)</f>
        <v>0.31814981377195373</v>
      </c>
    </row>
    <row r="60" spans="1:92" x14ac:dyDescent="0.25">
      <c r="B60" s="23">
        <v>372</v>
      </c>
      <c r="C60" s="23">
        <v>1.4877937981137499</v>
      </c>
      <c r="D60" s="23">
        <v>1.3144840920313901</v>
      </c>
      <c r="E60" s="23">
        <v>1.55906018430144</v>
      </c>
      <c r="F60" s="23">
        <v>1.27731582721529</v>
      </c>
      <c r="G60" s="23">
        <v>1.3383966013056301</v>
      </c>
      <c r="H60" s="23">
        <f t="shared" ref="H60" si="36">AVERAGE(C60:G60)</f>
        <v>1.3954101005935002</v>
      </c>
      <c r="I60" s="23">
        <f>_xlfn.STDEV.S(C60:G60)</f>
        <v>0.12151328408110244</v>
      </c>
      <c r="K60" t="s">
        <v>20</v>
      </c>
      <c r="L60" t="s">
        <v>78</v>
      </c>
      <c r="M60" t="s">
        <v>79</v>
      </c>
    </row>
    <row r="61" spans="1:92" x14ac:dyDescent="0.25">
      <c r="B61" s="23">
        <v>745</v>
      </c>
      <c r="C61" s="23">
        <v>0.88421899649173497</v>
      </c>
      <c r="D61" s="38">
        <v>0.989019659340725</v>
      </c>
      <c r="E61" s="23">
        <v>1.04408769644599</v>
      </c>
      <c r="F61" s="23">
        <v>1.25859209045988</v>
      </c>
      <c r="G61" s="23">
        <v>0.84822111321222904</v>
      </c>
      <c r="H61" s="23">
        <f t="shared" ref="H61" si="37">AVERAGE(C61:G61)</f>
        <v>1.0048279111901117</v>
      </c>
      <c r="I61" s="23">
        <f>_xlfn.STDEV.S(C61:G61)</f>
        <v>0.16221874870289868</v>
      </c>
      <c r="K61">
        <v>180</v>
      </c>
      <c r="L61">
        <f>AVERAGE(C59:G59,B4:F4)</f>
        <v>1.8402176745176848</v>
      </c>
      <c r="M61">
        <f>_xlfn.STDEV.S(C59:G59,B4:F4)</f>
        <v>0.24728745967661836</v>
      </c>
    </row>
    <row r="62" spans="1:92" x14ac:dyDescent="0.25">
      <c r="B62" s="23">
        <v>1489</v>
      </c>
      <c r="C62" s="23">
        <v>0.73371502818992895</v>
      </c>
      <c r="D62" s="23">
        <v>0.74118637667256304</v>
      </c>
      <c r="E62" s="23">
        <v>0.831249659412167</v>
      </c>
      <c r="F62" s="23">
        <v>0.73783579718557701</v>
      </c>
      <c r="G62" s="23">
        <v>0.73037853523970298</v>
      </c>
      <c r="H62" s="23">
        <f t="shared" ref="H62" si="38">AVERAGE(C62:G62)</f>
        <v>0.75487307933998782</v>
      </c>
      <c r="I62" s="23">
        <f>_xlfn.STDEV.S(C62:G62)</f>
        <v>4.2891207186866405E-2</v>
      </c>
      <c r="K62">
        <v>360</v>
      </c>
      <c r="L62">
        <f t="shared" ref="L62:L63" si="39">AVERAGE(C60:G60,B5:F5)</f>
        <v>1.4104175961839591</v>
      </c>
      <c r="M62">
        <f t="shared" ref="M62:M63" si="40">_xlfn.STDEV.S(C60:G60,B5:F5)</f>
        <v>0.10417136658377285</v>
      </c>
    </row>
    <row r="63" spans="1:92" x14ac:dyDescent="0.25">
      <c r="K63">
        <v>720</v>
      </c>
      <c r="L63">
        <f t="shared" si="39"/>
        <v>1.0120510350995393</v>
      </c>
      <c r="M63">
        <f t="shared" si="40"/>
        <v>0.1172655834534478</v>
      </c>
    </row>
    <row r="65" spans="1:13" x14ac:dyDescent="0.25">
      <c r="B65" s="23" t="s">
        <v>66</v>
      </c>
      <c r="C65" s="23"/>
      <c r="D65" s="23"/>
      <c r="E65" s="23"/>
      <c r="F65" s="23" t="s">
        <v>96</v>
      </c>
      <c r="G65" s="23"/>
      <c r="H65" s="23"/>
      <c r="I65" s="23"/>
    </row>
    <row r="66" spans="1:13" x14ac:dyDescent="0.25">
      <c r="B66" s="23" t="s">
        <v>20</v>
      </c>
      <c r="C66" s="23" t="s">
        <v>36</v>
      </c>
      <c r="D66" s="23"/>
      <c r="E66" s="23"/>
      <c r="F66" s="23"/>
      <c r="G66" s="23"/>
      <c r="H66" s="23" t="s">
        <v>78</v>
      </c>
      <c r="I66" s="23" t="s">
        <v>70</v>
      </c>
    </row>
    <row r="67" spans="1:13" x14ac:dyDescent="0.25">
      <c r="B67" s="23">
        <v>186</v>
      </c>
      <c r="C67" s="23">
        <v>2.7085609310957</v>
      </c>
      <c r="D67" s="23">
        <v>2.6670511600986</v>
      </c>
      <c r="E67" s="23">
        <v>2.1891356859789601</v>
      </c>
      <c r="F67" s="23">
        <v>2.2554689159458698</v>
      </c>
      <c r="G67" s="23">
        <v>3.2378358780694598</v>
      </c>
      <c r="H67" s="23">
        <f>AVERAGE(C67:G67)</f>
        <v>2.611610514237718</v>
      </c>
      <c r="I67" s="23">
        <f>_xlfn.STDEV.S(C67:G67)</f>
        <v>0.42129356552015579</v>
      </c>
    </row>
    <row r="68" spans="1:13" x14ac:dyDescent="0.25">
      <c r="B68" s="23">
        <v>372</v>
      </c>
      <c r="C68" s="23">
        <v>1.78233450525162</v>
      </c>
      <c r="D68" s="23">
        <v>2.23632996521247</v>
      </c>
      <c r="E68" s="23">
        <v>1.75572210467672</v>
      </c>
      <c r="F68" s="23">
        <v>2.18945878225056</v>
      </c>
      <c r="G68" s="23">
        <v>2.09853767233743</v>
      </c>
      <c r="H68" s="23">
        <f>AVERAGE(C68:G68)</f>
        <v>2.0124766059457602</v>
      </c>
      <c r="I68" s="23">
        <f>_xlfn.STDEV.S(C68:G68)</f>
        <v>0.22788581832074742</v>
      </c>
    </row>
    <row r="69" spans="1:13" x14ac:dyDescent="0.25">
      <c r="B69" s="23">
        <v>745</v>
      </c>
      <c r="C69" s="23">
        <v>1.4827879859014499</v>
      </c>
      <c r="D69" s="38">
        <v>1.68379071876728</v>
      </c>
      <c r="E69" s="23">
        <v>1.9262852134572299</v>
      </c>
      <c r="F69" s="23">
        <v>1.5003833343949999</v>
      </c>
      <c r="G69" s="23">
        <v>1.5079556342595899</v>
      </c>
      <c r="H69" s="23">
        <f>AVERAGE(C69:G69)</f>
        <v>1.6202405773561099</v>
      </c>
      <c r="I69" s="23">
        <f>_xlfn.STDEV.S(C69:G69)</f>
        <v>0.18945238306344503</v>
      </c>
      <c r="K69" t="s">
        <v>80</v>
      </c>
    </row>
    <row r="70" spans="1:13" x14ac:dyDescent="0.25">
      <c r="B70" s="23">
        <v>1489</v>
      </c>
      <c r="C70" s="23">
        <v>1.38004297000044</v>
      </c>
      <c r="D70" s="23">
        <v>1.09072949747543</v>
      </c>
      <c r="E70" s="23">
        <v>1.00753334635694</v>
      </c>
      <c r="F70" s="23">
        <v>1.2036414230469501</v>
      </c>
      <c r="G70" s="23">
        <v>1.07027973488832</v>
      </c>
      <c r="H70" s="23">
        <f>AVERAGE(C70:G70)</f>
        <v>1.1504453943536159</v>
      </c>
      <c r="I70" s="23">
        <f>_xlfn.STDEV.S(C70:G70)</f>
        <v>0.14659573575970597</v>
      </c>
    </row>
    <row r="71" spans="1:13" x14ac:dyDescent="0.25">
      <c r="K71" t="s">
        <v>20</v>
      </c>
      <c r="L71" t="s">
        <v>78</v>
      </c>
      <c r="M71" t="s">
        <v>79</v>
      </c>
    </row>
    <row r="72" spans="1:13" x14ac:dyDescent="0.25">
      <c r="K72">
        <v>180</v>
      </c>
      <c r="L72">
        <f>AVERAGE(C67:G67,B18:F18)</f>
        <v>2.6406335186867596</v>
      </c>
      <c r="M72">
        <f>_xlfn.STDEV.S(C67:G67,B18:F18)</f>
        <v>0.33515842789101047</v>
      </c>
    </row>
    <row r="73" spans="1:13" x14ac:dyDescent="0.25">
      <c r="B73" s="23" t="s">
        <v>155</v>
      </c>
      <c r="C73" s="23"/>
      <c r="D73" s="23"/>
      <c r="E73" s="23"/>
      <c r="F73" s="23"/>
      <c r="G73" s="23"/>
      <c r="H73" s="23"/>
      <c r="I73" s="23"/>
      <c r="K73">
        <v>360</v>
      </c>
      <c r="L73">
        <f>AVERAGE(C68:G68,B19:F19)</f>
        <v>1.9829741484721795</v>
      </c>
      <c r="M73">
        <f>_xlfn.STDEV.S(C68:G68,B19:F19)</f>
        <v>0.30182806267331336</v>
      </c>
    </row>
    <row r="74" spans="1:13" x14ac:dyDescent="0.25">
      <c r="B74" s="23" t="s">
        <v>20</v>
      </c>
      <c r="C74" s="23" t="s">
        <v>65</v>
      </c>
      <c r="D74" s="23"/>
      <c r="E74" s="23"/>
      <c r="F74" s="23"/>
      <c r="G74" s="23"/>
      <c r="H74" s="23" t="s">
        <v>78</v>
      </c>
      <c r="I74" s="23" t="s">
        <v>70</v>
      </c>
      <c r="K74">
        <v>720</v>
      </c>
      <c r="L74">
        <f>AVERAGE(C69:G69,B20:F20)</f>
        <v>1.5348584756509367</v>
      </c>
      <c r="M74">
        <f>_xlfn.STDEV.S(C69:G69,B20:F20)</f>
        <v>0.16064107077187506</v>
      </c>
    </row>
    <row r="75" spans="1:13" x14ac:dyDescent="0.25">
      <c r="B75" s="23">
        <v>186</v>
      </c>
      <c r="C75" s="23">
        <v>2.6564591871181502</v>
      </c>
      <c r="D75" s="23">
        <v>3.1253275071647502</v>
      </c>
      <c r="E75" s="23">
        <v>2.8960757945876501</v>
      </c>
      <c r="F75" s="23">
        <v>2.7772146998207599</v>
      </c>
      <c r="G75" s="23">
        <v>3.2478751957294598</v>
      </c>
      <c r="H75" s="23">
        <f>AVERAGE(C75:G75)</f>
        <v>2.9405904768841542</v>
      </c>
      <c r="I75" s="23">
        <f>_xlfn.STDEV.S(C75:G75)</f>
        <v>0.24390339280535434</v>
      </c>
      <c r="J75" s="7"/>
    </row>
    <row r="76" spans="1:13" x14ac:dyDescent="0.25">
      <c r="B76" s="23">
        <v>372</v>
      </c>
      <c r="C76" s="23">
        <v>1.9670289035502599</v>
      </c>
      <c r="D76" s="23">
        <v>2.5621862883696398</v>
      </c>
      <c r="E76" s="23">
        <v>2.3379508339216399</v>
      </c>
      <c r="F76" s="23">
        <v>2.42506946544616</v>
      </c>
      <c r="G76" s="23">
        <v>2.2378137818997201</v>
      </c>
      <c r="H76" s="23">
        <f t="shared" ref="H76" si="41">AVERAGE(C76:G76)</f>
        <v>2.3060098546374839</v>
      </c>
      <c r="I76" s="23">
        <f>_xlfn.STDEV.S(C76:G76)</f>
        <v>0.22381944275471427</v>
      </c>
      <c r="J76" s="7"/>
    </row>
    <row r="77" spans="1:13" x14ac:dyDescent="0.25">
      <c r="B77" s="23">
        <v>745</v>
      </c>
      <c r="C77" s="23">
        <v>2.37310493608312</v>
      </c>
      <c r="D77" s="23">
        <v>2.4650659079080399</v>
      </c>
      <c r="E77" s="23">
        <v>2.6332149407263001</v>
      </c>
      <c r="F77" s="23">
        <v>2.1984257536324598</v>
      </c>
      <c r="G77" s="23">
        <v>2.5720968111105398</v>
      </c>
      <c r="H77" s="23">
        <f t="shared" ref="H77:H78" si="42">AVERAGE(C77:G77)</f>
        <v>2.4483816698920919</v>
      </c>
      <c r="I77" s="23">
        <f t="shared" ref="I77:I78" si="43">_xlfn.STDEV.S(C77:G77)</f>
        <v>0.17167679276643952</v>
      </c>
    </row>
    <row r="78" spans="1:13" x14ac:dyDescent="0.25">
      <c r="B78" s="23">
        <v>1489</v>
      </c>
      <c r="C78" s="23">
        <v>2.0835139789045098</v>
      </c>
      <c r="D78" s="23">
        <v>2.02311254242588</v>
      </c>
      <c r="E78" s="23">
        <v>2.1428642442054402</v>
      </c>
      <c r="F78" s="23">
        <v>2.2286841064471701</v>
      </c>
      <c r="G78" s="23">
        <v>1.9126463638336</v>
      </c>
      <c r="H78" s="23">
        <f t="shared" si="42"/>
        <v>2.0781642471633202</v>
      </c>
      <c r="I78" s="23">
        <f t="shared" si="43"/>
        <v>0.11968479141293617</v>
      </c>
    </row>
    <row r="80" spans="1:13" x14ac:dyDescent="0.25">
      <c r="A80" s="35"/>
      <c r="B80" s="35"/>
      <c r="C80" s="35"/>
      <c r="D80" s="35"/>
      <c r="E80" s="35"/>
      <c r="F80" s="35"/>
      <c r="G80" s="35"/>
      <c r="H80" s="35"/>
      <c r="I80" s="35"/>
      <c r="J80" s="35"/>
    </row>
    <row r="81" spans="1:8" x14ac:dyDescent="0.25">
      <c r="A81" s="7" t="s">
        <v>158</v>
      </c>
    </row>
    <row r="82" spans="1:8" x14ac:dyDescent="0.25">
      <c r="A82" s="23" t="s">
        <v>22</v>
      </c>
      <c r="B82" s="23"/>
      <c r="C82" s="23"/>
      <c r="D82" s="23" t="s">
        <v>23</v>
      </c>
      <c r="E82" s="23" t="s">
        <v>94</v>
      </c>
      <c r="F82" s="23"/>
      <c r="G82" s="23"/>
      <c r="H82" s="23"/>
    </row>
    <row r="83" spans="1:8" x14ac:dyDescent="0.25">
      <c r="A83" s="23" t="s">
        <v>20</v>
      </c>
      <c r="B83" s="23" t="s">
        <v>42</v>
      </c>
      <c r="C83" s="23"/>
      <c r="D83" s="23"/>
      <c r="E83" s="23"/>
      <c r="F83" s="23"/>
      <c r="G83" s="23" t="s">
        <v>78</v>
      </c>
      <c r="H83" s="23" t="s">
        <v>70</v>
      </c>
    </row>
    <row r="84" spans="1:8" x14ac:dyDescent="0.25">
      <c r="A84" s="23">
        <v>186</v>
      </c>
      <c r="B84" s="23">
        <f t="shared" ref="B84:F87" si="44">B4/10</f>
        <v>0.174074107052512</v>
      </c>
      <c r="C84" s="23">
        <f t="shared" si="44"/>
        <v>0.15571064811319799</v>
      </c>
      <c r="D84" s="23">
        <f t="shared" si="44"/>
        <v>0.17490080514665202</v>
      </c>
      <c r="E84" s="23">
        <f t="shared" si="44"/>
        <v>0.18224392086097302</v>
      </c>
      <c r="F84" s="23">
        <f t="shared" si="44"/>
        <v>0.19958880127672501</v>
      </c>
      <c r="G84" s="23">
        <f>AVERAGE(B84:F84)</f>
        <v>0.17730365649001203</v>
      </c>
      <c r="H84" s="23">
        <f>_xlfn.STDEV.S(B84:F84)</f>
        <v>1.5838999219714395E-2</v>
      </c>
    </row>
    <row r="85" spans="1:8" x14ac:dyDescent="0.25">
      <c r="A85" s="23">
        <v>372</v>
      </c>
      <c r="B85" s="23">
        <f t="shared" si="44"/>
        <v>0.140872636063684</v>
      </c>
      <c r="C85" s="23">
        <f t="shared" si="44"/>
        <v>0.15027902473791599</v>
      </c>
      <c r="D85" s="23">
        <f t="shared" si="44"/>
        <v>0.126682185849576</v>
      </c>
      <c r="E85" s="23">
        <f t="shared" si="44"/>
        <v>0.146615059978943</v>
      </c>
      <c r="F85" s="23">
        <f t="shared" si="44"/>
        <v>0.14826363925709002</v>
      </c>
      <c r="G85" s="23">
        <f t="shared" ref="G85:G87" si="45">AVERAGE(B85:F85)</f>
        <v>0.1425425091774418</v>
      </c>
      <c r="H85" s="23">
        <f>_xlfn.STDEV.S(B85:F85)</f>
        <v>9.5329560567147583E-3</v>
      </c>
    </row>
    <row r="86" spans="1:8" x14ac:dyDescent="0.25">
      <c r="A86" s="23">
        <v>745</v>
      </c>
      <c r="B86" s="23">
        <f t="shared" si="44"/>
        <v>9.4567727466349796E-2</v>
      </c>
      <c r="C86" s="23">
        <f t="shared" si="44"/>
        <v>0.103649948865979</v>
      </c>
      <c r="D86" s="23">
        <f t="shared" si="44"/>
        <v>0.10015032438576701</v>
      </c>
      <c r="E86" s="23">
        <f t="shared" si="44"/>
        <v>0.112417590676121</v>
      </c>
      <c r="F86" s="23">
        <f t="shared" si="44"/>
        <v>9.88514881102667E-2</v>
      </c>
      <c r="G86" s="23">
        <f t="shared" si="45"/>
        <v>0.10192741590089668</v>
      </c>
      <c r="H86" s="23">
        <f>_xlfn.STDEV.S(B86:F86)</f>
        <v>6.7043882366414845E-3</v>
      </c>
    </row>
    <row r="87" spans="1:8" x14ac:dyDescent="0.25">
      <c r="A87" s="23">
        <v>1489</v>
      </c>
      <c r="B87" s="23">
        <f t="shared" si="44"/>
        <v>8.0040909930124401E-2</v>
      </c>
      <c r="C87" s="23">
        <f t="shared" si="44"/>
        <v>8.15079180199033E-2</v>
      </c>
      <c r="D87" s="23">
        <f t="shared" si="44"/>
        <v>7.0316498288904711E-2</v>
      </c>
      <c r="E87" s="23">
        <f t="shared" si="44"/>
        <v>7.9193681375671995E-2</v>
      </c>
      <c r="F87" s="23">
        <f t="shared" si="44"/>
        <v>7.9848070171221891E-2</v>
      </c>
      <c r="G87" s="23">
        <f t="shared" si="45"/>
        <v>7.8181415557165262E-2</v>
      </c>
      <c r="H87" s="23">
        <f>_xlfn.STDEV.S(B87:F87)</f>
        <v>4.4772391404783512E-3</v>
      </c>
    </row>
    <row r="89" spans="1:8" x14ac:dyDescent="0.25">
      <c r="A89" s="23" t="s">
        <v>29</v>
      </c>
      <c r="B89" s="23"/>
      <c r="C89" s="23"/>
      <c r="D89" s="23" t="s">
        <v>23</v>
      </c>
      <c r="E89" s="23" t="s">
        <v>94</v>
      </c>
      <c r="F89" s="23"/>
      <c r="G89" s="23"/>
      <c r="H89" s="23"/>
    </row>
    <row r="90" spans="1:8" x14ac:dyDescent="0.25">
      <c r="A90" s="23" t="s">
        <v>20</v>
      </c>
      <c r="B90" s="23" t="s">
        <v>36</v>
      </c>
      <c r="C90" s="23"/>
      <c r="D90" s="23"/>
      <c r="E90" s="23"/>
      <c r="F90" s="23"/>
      <c r="G90" s="23" t="s">
        <v>78</v>
      </c>
      <c r="H90" s="23" t="s">
        <v>70</v>
      </c>
    </row>
    <row r="91" spans="1:8" x14ac:dyDescent="0.25">
      <c r="A91" s="23">
        <v>186</v>
      </c>
      <c r="B91" s="23">
        <f t="shared" ref="B91:F94" si="46">B18/10</f>
        <v>0.23029075131527099</v>
      </c>
      <c r="C91" s="23">
        <f t="shared" si="46"/>
        <v>0.27446483169743702</v>
      </c>
      <c r="D91" s="23">
        <f t="shared" si="46"/>
        <v>0.303192671949922</v>
      </c>
      <c r="E91" s="23">
        <f t="shared" si="46"/>
        <v>0.27312240589201503</v>
      </c>
      <c r="F91" s="23">
        <f t="shared" si="46"/>
        <v>0.25375760071325504</v>
      </c>
      <c r="G91" s="23">
        <f>AVERAGE(B91:F91)</f>
        <v>0.26696565231358005</v>
      </c>
      <c r="H91" s="23">
        <f>_xlfn.STDEV.S(B91:F91)</f>
        <v>2.7046447308756473E-2</v>
      </c>
    </row>
    <row r="92" spans="1:8" x14ac:dyDescent="0.25">
      <c r="A92" s="23">
        <v>372</v>
      </c>
      <c r="B92" s="23">
        <f t="shared" si="46"/>
        <v>0.17172048517907199</v>
      </c>
      <c r="C92" s="23">
        <f t="shared" si="46"/>
        <v>0.15716265044965899</v>
      </c>
      <c r="D92" s="23">
        <f t="shared" si="46"/>
        <v>0.25297420218793298</v>
      </c>
      <c r="E92" s="23">
        <f t="shared" si="46"/>
        <v>0.21599717078893801</v>
      </c>
      <c r="F92" s="23">
        <f t="shared" si="46"/>
        <v>0.17888133689369701</v>
      </c>
      <c r="G92" s="23">
        <f>AVERAGE(B92:F92)</f>
        <v>0.19534716909985977</v>
      </c>
      <c r="H92" s="23">
        <f>_xlfn.STDEV.S(B92:F92)</f>
        <v>3.8841661911453662E-2</v>
      </c>
    </row>
    <row r="93" spans="1:8" x14ac:dyDescent="0.25">
      <c r="A93" s="23">
        <v>745</v>
      </c>
      <c r="B93" s="23">
        <f t="shared" si="46"/>
        <v>0.14123730946533</v>
      </c>
      <c r="C93" s="23">
        <f t="shared" si="46"/>
        <v>0.15509006352187099</v>
      </c>
      <c r="D93" s="23">
        <f t="shared" si="46"/>
        <v>0.14163681752724799</v>
      </c>
      <c r="E93" s="23">
        <f t="shared" si="46"/>
        <v>0.139827980099372</v>
      </c>
      <c r="F93" s="23">
        <f t="shared" si="46"/>
        <v>0.14694601635906099</v>
      </c>
      <c r="G93" s="23">
        <f>AVERAGE(B93:F93)</f>
        <v>0.14494763739457642</v>
      </c>
      <c r="H93" s="23">
        <f>_xlfn.STDEV.S(B93:F93)</f>
        <v>6.2809489448272153E-3</v>
      </c>
    </row>
    <row r="94" spans="1:8" x14ac:dyDescent="0.25">
      <c r="A94" s="23">
        <v>1489</v>
      </c>
      <c r="B94" s="23">
        <f t="shared" si="46"/>
        <v>0.12638529931081902</v>
      </c>
      <c r="C94" s="23">
        <f t="shared" si="46"/>
        <v>0.10426059227819799</v>
      </c>
      <c r="D94" s="23">
        <f t="shared" si="46"/>
        <v>0.117957845789607</v>
      </c>
      <c r="E94" s="23">
        <f t="shared" si="46"/>
        <v>0.13884923683622402</v>
      </c>
      <c r="F94" s="23">
        <f t="shared" si="46"/>
        <v>0.122788096792629</v>
      </c>
      <c r="G94" s="23">
        <f>AVERAGE(B94:F94)</f>
        <v>0.12204821420149541</v>
      </c>
      <c r="H94" s="23">
        <f>_xlfn.STDEV.S(B94:F94)</f>
        <v>1.259724873234219E-2</v>
      </c>
    </row>
    <row r="96" spans="1:8" x14ac:dyDescent="0.25">
      <c r="A96" s="23" t="s">
        <v>63</v>
      </c>
      <c r="B96" s="23"/>
      <c r="C96" s="23"/>
      <c r="D96" s="23"/>
      <c r="E96" s="23" t="s">
        <v>96</v>
      </c>
      <c r="F96" s="23"/>
      <c r="G96" s="23"/>
      <c r="H96" s="23"/>
    </row>
    <row r="97" spans="1:8" x14ac:dyDescent="0.25">
      <c r="A97" s="23" t="s">
        <v>20</v>
      </c>
      <c r="B97" s="23" t="s">
        <v>36</v>
      </c>
      <c r="C97" s="23"/>
      <c r="D97" s="23"/>
      <c r="E97" s="23"/>
      <c r="F97" s="23"/>
      <c r="G97" s="23" t="s">
        <v>78</v>
      </c>
      <c r="H97" s="23" t="s">
        <v>70</v>
      </c>
    </row>
    <row r="98" spans="1:8" x14ac:dyDescent="0.25">
      <c r="A98" s="23">
        <v>186</v>
      </c>
      <c r="B98" s="23">
        <f t="shared" ref="B98:F101" si="47">C59/10</f>
        <v>0.21183247872920902</v>
      </c>
      <c r="C98" s="23">
        <f t="shared" si="47"/>
        <v>0.17430977433393999</v>
      </c>
      <c r="D98" s="23">
        <f t="shared" si="47"/>
        <v>0.18288580332222498</v>
      </c>
      <c r="E98" s="23">
        <f t="shared" si="47"/>
        <v>0.151918181101796</v>
      </c>
      <c r="F98" s="23">
        <f t="shared" si="47"/>
        <v>0.23275315458045501</v>
      </c>
      <c r="G98" s="23">
        <f>AVERAGE(B98:F98)</f>
        <v>0.19073987841352499</v>
      </c>
      <c r="H98" s="23">
        <f>_xlfn.STDEV.S(B98:F98)</f>
        <v>3.1814981377195434E-2</v>
      </c>
    </row>
    <row r="99" spans="1:8" x14ac:dyDescent="0.25">
      <c r="A99" s="23">
        <v>372</v>
      </c>
      <c r="B99" s="23">
        <f t="shared" si="47"/>
        <v>0.14877937981137498</v>
      </c>
      <c r="C99" s="23">
        <f t="shared" si="47"/>
        <v>0.13144840920313899</v>
      </c>
      <c r="D99" s="23">
        <f t="shared" si="47"/>
        <v>0.15590601843014401</v>
      </c>
      <c r="E99" s="23">
        <f t="shared" si="47"/>
        <v>0.12773158272152901</v>
      </c>
      <c r="F99" s="23">
        <f t="shared" si="47"/>
        <v>0.133839660130563</v>
      </c>
      <c r="G99" s="23">
        <f t="shared" ref="G99:G101" si="48">AVERAGE(B99:F99)</f>
        <v>0.13954101005934999</v>
      </c>
      <c r="H99" s="23">
        <f>_xlfn.STDEV.S(B99:F99)</f>
        <v>1.2151328408110248E-2</v>
      </c>
    </row>
    <row r="100" spans="1:8" x14ac:dyDescent="0.25">
      <c r="A100" s="23">
        <v>745</v>
      </c>
      <c r="B100" s="23">
        <f t="shared" si="47"/>
        <v>8.8421899649173491E-2</v>
      </c>
      <c r="C100" s="23">
        <f t="shared" si="47"/>
        <v>9.8901965934072494E-2</v>
      </c>
      <c r="D100" s="23">
        <f t="shared" si="47"/>
        <v>0.104408769644599</v>
      </c>
      <c r="E100" s="23">
        <f t="shared" si="47"/>
        <v>0.12585920904598799</v>
      </c>
      <c r="F100" s="23">
        <f t="shared" si="47"/>
        <v>8.4822111321222901E-2</v>
      </c>
      <c r="G100" s="23">
        <f t="shared" si="48"/>
        <v>0.10048279111901118</v>
      </c>
      <c r="H100" s="23">
        <f>_xlfn.STDEV.S(B100:F100)</f>
        <v>1.6221874870289834E-2</v>
      </c>
    </row>
    <row r="101" spans="1:8" x14ac:dyDescent="0.25">
      <c r="A101" s="23">
        <v>1489</v>
      </c>
      <c r="B101" s="23">
        <f t="shared" si="47"/>
        <v>7.3371502818992893E-2</v>
      </c>
      <c r="C101" s="23">
        <f t="shared" si="47"/>
        <v>7.4118637667256307E-2</v>
      </c>
      <c r="D101" s="23">
        <f t="shared" si="47"/>
        <v>8.3124965941216697E-2</v>
      </c>
      <c r="E101" s="23">
        <f t="shared" si="47"/>
        <v>7.3783579718557701E-2</v>
      </c>
      <c r="F101" s="23">
        <f t="shared" si="47"/>
        <v>7.3037853523970298E-2</v>
      </c>
      <c r="G101" s="23">
        <f t="shared" si="48"/>
        <v>7.5487307933998785E-2</v>
      </c>
      <c r="H101" s="23">
        <f>_xlfn.STDEV.S(B101:F101)</f>
        <v>4.2891207186866393E-3</v>
      </c>
    </row>
    <row r="103" spans="1:8" x14ac:dyDescent="0.25">
      <c r="A103" s="23" t="s">
        <v>66</v>
      </c>
      <c r="B103" s="23"/>
      <c r="C103" s="23"/>
      <c r="D103" s="23"/>
      <c r="E103" s="23" t="s">
        <v>96</v>
      </c>
      <c r="F103" s="23"/>
      <c r="G103" s="23"/>
      <c r="H103" s="23"/>
    </row>
    <row r="104" spans="1:8" x14ac:dyDescent="0.25">
      <c r="A104" s="23" t="s">
        <v>20</v>
      </c>
      <c r="B104" s="23" t="s">
        <v>36</v>
      </c>
      <c r="C104" s="23"/>
      <c r="D104" s="23"/>
      <c r="E104" s="23"/>
      <c r="F104" s="23"/>
      <c r="G104" s="23" t="s">
        <v>78</v>
      </c>
      <c r="H104" s="23" t="s">
        <v>70</v>
      </c>
    </row>
    <row r="105" spans="1:8" x14ac:dyDescent="0.25">
      <c r="A105" s="23">
        <v>186</v>
      </c>
      <c r="B105" s="23">
        <f t="shared" ref="B105:F108" si="49">C67/10</f>
        <v>0.27085609310956998</v>
      </c>
      <c r="C105" s="23">
        <f t="shared" si="49"/>
        <v>0.26670511600986002</v>
      </c>
      <c r="D105" s="23">
        <f t="shared" si="49"/>
        <v>0.21891356859789601</v>
      </c>
      <c r="E105" s="23">
        <f t="shared" si="49"/>
        <v>0.22554689159458699</v>
      </c>
      <c r="F105" s="23">
        <f t="shared" si="49"/>
        <v>0.32378358780694599</v>
      </c>
      <c r="G105" s="23">
        <f>AVERAGE(B105:F105)</f>
        <v>0.26116105142377177</v>
      </c>
      <c r="H105" s="23">
        <f>_xlfn.STDEV.S(B105:F105)</f>
        <v>4.2129356552015551E-2</v>
      </c>
    </row>
    <row r="106" spans="1:8" x14ac:dyDescent="0.25">
      <c r="A106" s="23">
        <v>372</v>
      </c>
      <c r="B106" s="23">
        <f t="shared" si="49"/>
        <v>0.17823345052516198</v>
      </c>
      <c r="C106" s="23">
        <f t="shared" si="49"/>
        <v>0.22363299652124699</v>
      </c>
      <c r="D106" s="23">
        <f t="shared" si="49"/>
        <v>0.17557221046767199</v>
      </c>
      <c r="E106" s="23">
        <f t="shared" si="49"/>
        <v>0.21894587822505601</v>
      </c>
      <c r="F106" s="23">
        <f t="shared" si="49"/>
        <v>0.20985376723374299</v>
      </c>
      <c r="G106" s="23">
        <f>AVERAGE(B106:F106)</f>
        <v>0.20124766059457602</v>
      </c>
      <c r="H106" s="23">
        <f>_xlfn.STDEV.S(B106:F106)</f>
        <v>2.2788581832074925E-2</v>
      </c>
    </row>
    <row r="107" spans="1:8" x14ac:dyDescent="0.25">
      <c r="A107" s="23">
        <v>745</v>
      </c>
      <c r="B107" s="23">
        <f t="shared" si="49"/>
        <v>0.14827879859014498</v>
      </c>
      <c r="C107" s="23">
        <f t="shared" si="49"/>
        <v>0.16837907187672801</v>
      </c>
      <c r="D107" s="23">
        <f t="shared" si="49"/>
        <v>0.192628521345723</v>
      </c>
      <c r="E107" s="23">
        <f t="shared" si="49"/>
        <v>0.15003833343949999</v>
      </c>
      <c r="F107" s="23">
        <f t="shared" si="49"/>
        <v>0.15079556342595898</v>
      </c>
      <c r="G107" s="23">
        <f>AVERAGE(B107:F107)</f>
        <v>0.16202405773561102</v>
      </c>
      <c r="H107" s="23">
        <f>_xlfn.STDEV.S(B107:F107)</f>
        <v>1.8945238306344387E-2</v>
      </c>
    </row>
    <row r="108" spans="1:8" x14ac:dyDescent="0.25">
      <c r="A108" s="23">
        <v>1489</v>
      </c>
      <c r="B108" s="23">
        <f t="shared" si="49"/>
        <v>0.13800429700004399</v>
      </c>
      <c r="C108" s="23">
        <f t="shared" si="49"/>
        <v>0.109072949747543</v>
      </c>
      <c r="D108" s="23">
        <f t="shared" si="49"/>
        <v>0.100753334635694</v>
      </c>
      <c r="E108" s="23">
        <f t="shared" si="49"/>
        <v>0.12036414230469501</v>
      </c>
      <c r="F108" s="23">
        <f t="shared" si="49"/>
        <v>0.107027973488832</v>
      </c>
      <c r="G108" s="23">
        <f>AVERAGE(B108:F108)</f>
        <v>0.1150445394353616</v>
      </c>
      <c r="H108" s="23">
        <f>_xlfn.STDEV.S(B108:F108)</f>
        <v>1.4659573575970626E-2</v>
      </c>
    </row>
    <row r="110" spans="1:8" x14ac:dyDescent="0.25">
      <c r="A110" s="23" t="s">
        <v>155</v>
      </c>
      <c r="B110" s="23"/>
      <c r="C110" s="23"/>
      <c r="D110" s="23"/>
      <c r="E110" s="23"/>
      <c r="F110" s="23"/>
      <c r="G110" s="23"/>
      <c r="H110" s="23"/>
    </row>
    <row r="111" spans="1:8" x14ac:dyDescent="0.25">
      <c r="A111" s="23" t="s">
        <v>20</v>
      </c>
      <c r="B111" s="23" t="s">
        <v>65</v>
      </c>
      <c r="C111" s="23"/>
      <c r="D111" s="23"/>
      <c r="E111" s="23"/>
      <c r="F111" s="23"/>
      <c r="G111" s="23" t="s">
        <v>78</v>
      </c>
      <c r="H111" s="23" t="s">
        <v>70</v>
      </c>
    </row>
    <row r="112" spans="1:8" x14ac:dyDescent="0.25">
      <c r="A112" s="23">
        <v>186</v>
      </c>
      <c r="B112" s="23">
        <f t="shared" ref="B112:F115" si="50">C75/10</f>
        <v>0.26564591871181503</v>
      </c>
      <c r="C112" s="23">
        <f t="shared" si="50"/>
        <v>0.31253275071647502</v>
      </c>
      <c r="D112" s="23">
        <f t="shared" si="50"/>
        <v>0.28960757945876503</v>
      </c>
      <c r="E112" s="23">
        <f t="shared" si="50"/>
        <v>0.27772146998207597</v>
      </c>
      <c r="F112" s="23">
        <f t="shared" si="50"/>
        <v>0.32478751957294599</v>
      </c>
      <c r="G112" s="23">
        <f>AVERAGE(B112:F112)</f>
        <v>0.2940590476884154</v>
      </c>
      <c r="H112" s="23">
        <f>_xlfn.STDEV.S(B112:F112)</f>
        <v>2.4390339280535436E-2</v>
      </c>
    </row>
    <row r="113" spans="1:8" x14ac:dyDescent="0.25">
      <c r="A113" s="23">
        <v>372</v>
      </c>
      <c r="B113" s="23">
        <f t="shared" si="50"/>
        <v>0.196702890355026</v>
      </c>
      <c r="C113" s="23">
        <f t="shared" si="50"/>
        <v>0.256218628836964</v>
      </c>
      <c r="D113" s="23">
        <f t="shared" si="50"/>
        <v>0.23379508339216398</v>
      </c>
      <c r="E113" s="23">
        <f t="shared" si="50"/>
        <v>0.24250694654461599</v>
      </c>
      <c r="F113" s="23">
        <f t="shared" si="50"/>
        <v>0.22378137818997201</v>
      </c>
      <c r="G113" s="23">
        <f t="shared" ref="G113:G115" si="51">AVERAGE(B113:F113)</f>
        <v>0.23060098546374838</v>
      </c>
      <c r="H113" s="23">
        <f>_xlfn.STDEV.S(B113:F113)</f>
        <v>2.2381944275471428E-2</v>
      </c>
    </row>
    <row r="114" spans="1:8" x14ac:dyDescent="0.25">
      <c r="A114" s="23">
        <v>745</v>
      </c>
      <c r="B114" s="23">
        <f t="shared" si="50"/>
        <v>0.237310493608312</v>
      </c>
      <c r="C114" s="23">
        <f t="shared" si="50"/>
        <v>0.246506590790804</v>
      </c>
      <c r="D114" s="23">
        <f t="shared" si="50"/>
        <v>0.26332149407263</v>
      </c>
      <c r="E114" s="23">
        <f t="shared" si="50"/>
        <v>0.21984257536324597</v>
      </c>
      <c r="F114" s="23">
        <f t="shared" si="50"/>
        <v>0.25720968111105397</v>
      </c>
      <c r="G114" s="23">
        <f t="shared" si="51"/>
        <v>0.24483816698920918</v>
      </c>
      <c r="H114" s="23">
        <f t="shared" ref="H114:H115" si="52">_xlfn.STDEV.S(B114:F114)</f>
        <v>1.7167679276643952E-2</v>
      </c>
    </row>
    <row r="115" spans="1:8" x14ac:dyDescent="0.25">
      <c r="A115" s="23">
        <v>1489</v>
      </c>
      <c r="B115" s="23">
        <f t="shared" si="50"/>
        <v>0.20835139789045098</v>
      </c>
      <c r="C115" s="23">
        <f t="shared" si="50"/>
        <v>0.202311254242588</v>
      </c>
      <c r="D115" s="23">
        <f t="shared" si="50"/>
        <v>0.21428642442054402</v>
      </c>
      <c r="E115" s="23">
        <f t="shared" si="50"/>
        <v>0.22286841064471702</v>
      </c>
      <c r="F115" s="23">
        <f t="shared" si="50"/>
        <v>0.19126463638336</v>
      </c>
      <c r="G115" s="23">
        <f t="shared" si="51"/>
        <v>0.20781642471633202</v>
      </c>
      <c r="H115" s="23">
        <f t="shared" si="52"/>
        <v>1.1968479141293622E-2</v>
      </c>
    </row>
    <row r="117" spans="1:8" x14ac:dyDescent="0.25">
      <c r="A117" s="23" t="s">
        <v>46</v>
      </c>
      <c r="B117" s="23"/>
      <c r="C117" s="23"/>
    </row>
    <row r="118" spans="1:8" x14ac:dyDescent="0.25">
      <c r="A118" s="23" t="s">
        <v>38</v>
      </c>
      <c r="B118" s="23"/>
      <c r="C118" s="23"/>
    </row>
    <row r="119" spans="1:8" x14ac:dyDescent="0.25">
      <c r="A119" s="23" t="s">
        <v>0</v>
      </c>
      <c r="B119" s="23" t="s">
        <v>47</v>
      </c>
      <c r="C119" s="23" t="s">
        <v>42</v>
      </c>
    </row>
    <row r="120" spans="1:8" x14ac:dyDescent="0.25">
      <c r="A120" s="23">
        <v>186</v>
      </c>
      <c r="B120" s="23">
        <v>2.93152866242038</v>
      </c>
      <c r="C120" s="23">
        <f>B120/10</f>
        <v>0.29315286624203801</v>
      </c>
    </row>
    <row r="121" spans="1:8" x14ac:dyDescent="0.25">
      <c r="A121" s="23">
        <v>372</v>
      </c>
      <c r="B121" s="23">
        <v>2.2961783439490402</v>
      </c>
      <c r="C121" s="23">
        <f t="shared" ref="C121:C124" si="53">B121/10</f>
        <v>0.22961783439490402</v>
      </c>
    </row>
    <row r="122" spans="1:8" x14ac:dyDescent="0.25">
      <c r="A122" s="23">
        <v>745</v>
      </c>
      <c r="B122" s="23">
        <v>1.54617834394904</v>
      </c>
      <c r="C122" s="23">
        <f t="shared" si="53"/>
        <v>0.15461783439490401</v>
      </c>
    </row>
    <row r="123" spans="1:8" x14ac:dyDescent="0.25">
      <c r="A123" s="23">
        <v>1489</v>
      </c>
      <c r="B123" s="23">
        <v>1.1560509554140099</v>
      </c>
      <c r="C123" s="23">
        <f t="shared" si="53"/>
        <v>0.115605095541401</v>
      </c>
    </row>
    <row r="124" spans="1:8" x14ac:dyDescent="0.25">
      <c r="A124" s="23">
        <v>2979</v>
      </c>
      <c r="B124" s="23">
        <v>0.83598726114649602</v>
      </c>
      <c r="C124" s="23">
        <f t="shared" si="53"/>
        <v>8.3598726114649607E-2</v>
      </c>
    </row>
    <row r="125" spans="1:8" x14ac:dyDescent="0.25">
      <c r="A125" s="23" t="s">
        <v>159</v>
      </c>
      <c r="B125" s="23"/>
      <c r="C125" s="23"/>
    </row>
    <row r="126" spans="1:8" x14ac:dyDescent="0.25">
      <c r="A126" s="23" t="s">
        <v>0</v>
      </c>
      <c r="B126" s="23"/>
      <c r="C126" s="23" t="s">
        <v>42</v>
      </c>
    </row>
    <row r="127" spans="1:8" x14ac:dyDescent="0.25">
      <c r="A127" s="23">
        <v>186</v>
      </c>
      <c r="B127" s="23">
        <v>2.1751592356687799</v>
      </c>
      <c r="C127" s="23">
        <f>B127/10</f>
        <v>0.21751592356687799</v>
      </c>
    </row>
    <row r="128" spans="1:8" x14ac:dyDescent="0.25">
      <c r="A128" s="23">
        <v>372</v>
      </c>
      <c r="B128" s="23">
        <v>1.5302547770700601</v>
      </c>
      <c r="C128" s="23">
        <f t="shared" ref="C128:C131" si="54">B128/10</f>
        <v>0.153025477707006</v>
      </c>
    </row>
    <row r="129" spans="1:3" x14ac:dyDescent="0.25">
      <c r="A129" s="23">
        <v>745</v>
      </c>
      <c r="B129" s="23">
        <v>1.22770700636942</v>
      </c>
      <c r="C129" s="23">
        <f t="shared" si="54"/>
        <v>0.122770700636942</v>
      </c>
    </row>
    <row r="130" spans="1:3" x14ac:dyDescent="0.25">
      <c r="A130" s="23">
        <v>1489</v>
      </c>
      <c r="B130" s="23">
        <v>0.89331210191082799</v>
      </c>
      <c r="C130" s="23">
        <f t="shared" si="54"/>
        <v>8.9331210191082797E-2</v>
      </c>
    </row>
    <row r="131" spans="1:3" x14ac:dyDescent="0.25">
      <c r="A131" s="23">
        <v>2979</v>
      </c>
      <c r="B131" s="23">
        <v>0.62898089171974503</v>
      </c>
      <c r="C131" s="23">
        <f t="shared" si="54"/>
        <v>6.2898089171974508E-2</v>
      </c>
    </row>
    <row r="132" spans="1:3" x14ac:dyDescent="0.25">
      <c r="A132" s="23"/>
      <c r="B132" s="23"/>
      <c r="C132" s="23"/>
    </row>
  </sheetData>
  <mergeCells count="4">
    <mergeCell ref="BB10:BI12"/>
    <mergeCell ref="CO24:CS32"/>
    <mergeCell ref="L30:M49"/>
    <mergeCell ref="W7:AB16"/>
  </mergeCells>
  <pageMargins left="0.7" right="0.7" top="0.75" bottom="0.75" header="0.3" footer="0.3"/>
  <pageSetup orientation="portrait" verticalDpi="3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EBC2BA-CA7D-44F7-925D-99E2F276C9D2}">
  <sheetPr codeName="Sheet8"/>
  <dimension ref="A2:AL47"/>
  <sheetViews>
    <sheetView zoomScale="80" zoomScaleNormal="80" workbookViewId="0">
      <selection activeCell="G28" sqref="G28:J47"/>
    </sheetView>
  </sheetViews>
  <sheetFormatPr defaultRowHeight="15" x14ac:dyDescent="0.25"/>
  <cols>
    <col min="15" max="15" width="2.42578125" style="41" customWidth="1"/>
    <col min="32" max="32" width="2.7109375" style="41" customWidth="1"/>
  </cols>
  <sheetData>
    <row r="2" spans="1:38" x14ac:dyDescent="0.25">
      <c r="A2" t="s">
        <v>24</v>
      </c>
      <c r="Q2" s="23" t="s">
        <v>26</v>
      </c>
      <c r="R2" s="23"/>
      <c r="AH2" s="23" t="s">
        <v>43</v>
      </c>
      <c r="AI2" s="23"/>
    </row>
    <row r="3" spans="1:38" x14ac:dyDescent="0.25">
      <c r="A3" t="s">
        <v>22</v>
      </c>
      <c r="E3" t="s">
        <v>189</v>
      </c>
      <c r="G3" s="7" t="s">
        <v>76</v>
      </c>
      <c r="H3" s="7"/>
      <c r="I3" s="7"/>
      <c r="Q3" s="23" t="s">
        <v>22</v>
      </c>
      <c r="R3" s="23"/>
      <c r="AH3" s="23" t="s">
        <v>22</v>
      </c>
      <c r="AI3" s="23"/>
    </row>
    <row r="4" spans="1:38" x14ac:dyDescent="0.25">
      <c r="A4" t="s">
        <v>20</v>
      </c>
      <c r="B4" t="s">
        <v>42</v>
      </c>
      <c r="C4" t="s">
        <v>36</v>
      </c>
      <c r="Q4" s="23" t="s">
        <v>20</v>
      </c>
      <c r="R4" s="23" t="s">
        <v>42</v>
      </c>
      <c r="S4" t="s">
        <v>36</v>
      </c>
      <c r="AH4" s="23" t="s">
        <v>20</v>
      </c>
      <c r="AI4" s="23" t="s">
        <v>42</v>
      </c>
      <c r="AJ4" t="s">
        <v>36</v>
      </c>
    </row>
    <row r="5" spans="1:38" x14ac:dyDescent="0.25">
      <c r="A5">
        <v>3</v>
      </c>
      <c r="C5">
        <v>0.80920762481392405</v>
      </c>
      <c r="Q5" s="23">
        <v>3</v>
      </c>
      <c r="R5" s="23">
        <v>4.4744823841809903E-2</v>
      </c>
      <c r="S5">
        <f>75*R5</f>
        <v>3.3558617881357429</v>
      </c>
      <c r="AH5" s="23">
        <v>3</v>
      </c>
      <c r="AI5" s="23">
        <v>2.4510120908139602E-2</v>
      </c>
      <c r="AJ5">
        <v>2.4510120908139599</v>
      </c>
    </row>
    <row r="6" spans="1:38" ht="15" customHeight="1" x14ac:dyDescent="0.25">
      <c r="A6">
        <v>6</v>
      </c>
      <c r="C6">
        <v>0.55117371939675697</v>
      </c>
      <c r="Q6" s="23">
        <v>6</v>
      </c>
      <c r="R6" s="23">
        <v>1.2508691250474701E-2</v>
      </c>
      <c r="S6">
        <f t="shared" ref="S6:S8" si="0">75*R6</f>
        <v>0.93815184378560257</v>
      </c>
      <c r="AH6" s="23">
        <v>6</v>
      </c>
      <c r="AI6" s="23">
        <v>7.4373156113891796E-3</v>
      </c>
      <c r="AJ6">
        <v>0.74373156113891803</v>
      </c>
    </row>
    <row r="7" spans="1:38" x14ac:dyDescent="0.25">
      <c r="A7">
        <v>10</v>
      </c>
      <c r="C7">
        <v>0.43242369770190903</v>
      </c>
      <c r="Q7" s="23">
        <v>10</v>
      </c>
      <c r="R7" s="23">
        <v>6.9372377935710697E-3</v>
      </c>
      <c r="S7">
        <f t="shared" si="0"/>
        <v>0.52029283451783026</v>
      </c>
      <c r="AH7" s="23">
        <v>10</v>
      </c>
      <c r="AI7" s="23">
        <f>AJ7/100</f>
        <v>4.8399999999999997E-3</v>
      </c>
      <c r="AJ7">
        <v>0.48399999999999999</v>
      </c>
    </row>
    <row r="8" spans="1:38" x14ac:dyDescent="0.25">
      <c r="A8">
        <v>20</v>
      </c>
      <c r="C8">
        <v>0.29234774925092799</v>
      </c>
      <c r="Q8" s="23">
        <v>20</v>
      </c>
      <c r="R8" s="23">
        <v>4.6169808467913104E-3</v>
      </c>
      <c r="S8">
        <f t="shared" si="0"/>
        <v>0.34627356350934829</v>
      </c>
      <c r="AH8" s="23">
        <v>20</v>
      </c>
      <c r="AI8" s="23">
        <f t="shared" ref="AI8:AI11" si="1">AJ8/100</f>
        <v>3.0287423932626599E-3</v>
      </c>
      <c r="AJ8">
        <v>0.302874239326266</v>
      </c>
    </row>
    <row r="9" spans="1:38" x14ac:dyDescent="0.25">
      <c r="A9">
        <v>50</v>
      </c>
      <c r="C9">
        <v>0.15061164596584201</v>
      </c>
      <c r="Q9" s="23">
        <v>50</v>
      </c>
      <c r="R9" s="23">
        <v>2.4842148798208301E-3</v>
      </c>
      <c r="S9">
        <v>0.186316115986562</v>
      </c>
      <c r="AH9" s="23">
        <v>40</v>
      </c>
      <c r="AI9" s="23">
        <f t="shared" si="1"/>
        <v>2.0925787978107501E-3</v>
      </c>
      <c r="AJ9">
        <v>0.20925787978107499</v>
      </c>
      <c r="AL9" t="s">
        <v>44</v>
      </c>
    </row>
    <row r="10" spans="1:38" x14ac:dyDescent="0.25">
      <c r="A10">
        <v>100</v>
      </c>
      <c r="C10">
        <v>0.108932788706558</v>
      </c>
      <c r="Q10" s="23">
        <v>100</v>
      </c>
      <c r="R10" s="23">
        <v>1.2060845367818499E-3</v>
      </c>
      <c r="S10">
        <v>9.0456340258638801E-2</v>
      </c>
      <c r="AH10" s="23">
        <v>80</v>
      </c>
      <c r="AI10" s="23">
        <f t="shared" si="1"/>
        <v>1.3636506903251799E-3</v>
      </c>
      <c r="AJ10">
        <v>0.13636506903251799</v>
      </c>
    </row>
    <row r="11" spans="1:38" x14ac:dyDescent="0.25">
      <c r="A11">
        <v>200</v>
      </c>
      <c r="C11">
        <v>7.1960472241706305E-2</v>
      </c>
      <c r="AH11" s="23">
        <v>160</v>
      </c>
      <c r="AI11" s="23">
        <f t="shared" si="1"/>
        <v>8.1221761203199903E-4</v>
      </c>
      <c r="AJ11">
        <v>8.1221761203199905E-2</v>
      </c>
    </row>
    <row r="12" spans="1:38" x14ac:dyDescent="0.25">
      <c r="Q12" s="23" t="s">
        <v>26</v>
      </c>
      <c r="R12" s="23"/>
    </row>
    <row r="13" spans="1:38" x14ac:dyDescent="0.25">
      <c r="A13" t="s">
        <v>24</v>
      </c>
      <c r="Q13" s="23" t="s">
        <v>163</v>
      </c>
      <c r="R13" s="23"/>
    </row>
    <row r="14" spans="1:38" x14ac:dyDescent="0.25">
      <c r="A14" t="s">
        <v>25</v>
      </c>
      <c r="Q14" s="23" t="s">
        <v>20</v>
      </c>
      <c r="R14" s="23" t="s">
        <v>42</v>
      </c>
      <c r="S14" t="s">
        <v>36</v>
      </c>
    </row>
    <row r="15" spans="1:38" x14ac:dyDescent="0.25">
      <c r="A15" t="s">
        <v>20</v>
      </c>
      <c r="B15" t="s">
        <v>42</v>
      </c>
      <c r="C15" t="s">
        <v>36</v>
      </c>
      <c r="Q15" s="23">
        <v>3</v>
      </c>
      <c r="R15" s="23">
        <v>3.8538589636148902E-2</v>
      </c>
      <c r="S15">
        <f>75*R15</f>
        <v>2.8903942227111679</v>
      </c>
    </row>
    <row r="16" spans="1:38" x14ac:dyDescent="0.25">
      <c r="A16">
        <v>3</v>
      </c>
      <c r="C16">
        <v>0.77560942354808704</v>
      </c>
      <c r="Q16" s="23">
        <v>6</v>
      </c>
      <c r="R16" s="23">
        <v>1.16608779196542E-2</v>
      </c>
      <c r="S16">
        <f t="shared" ref="S16:S18" si="2">75*R16</f>
        <v>0.874565843974065</v>
      </c>
    </row>
    <row r="17" spans="1:36" x14ac:dyDescent="0.25">
      <c r="A17">
        <v>6</v>
      </c>
      <c r="C17">
        <v>0.58013401463042202</v>
      </c>
      <c r="Q17" s="23">
        <v>10</v>
      </c>
      <c r="R17" s="23">
        <v>6.9499859425930701E-3</v>
      </c>
      <c r="S17">
        <f t="shared" si="2"/>
        <v>0.52124894569448021</v>
      </c>
    </row>
    <row r="18" spans="1:36" x14ac:dyDescent="0.25">
      <c r="A18">
        <v>10</v>
      </c>
      <c r="C18">
        <v>0.42998630354641498</v>
      </c>
      <c r="Q18" s="23">
        <v>20</v>
      </c>
      <c r="R18" s="23">
        <v>5.0491830914996001E-3</v>
      </c>
      <c r="S18">
        <f t="shared" si="2"/>
        <v>0.37868873186246998</v>
      </c>
    </row>
    <row r="19" spans="1:36" x14ac:dyDescent="0.25">
      <c r="A19">
        <v>20</v>
      </c>
      <c r="C19">
        <v>0.30437085652156798</v>
      </c>
      <c r="Q19" s="23">
        <v>50</v>
      </c>
      <c r="R19" s="23">
        <f>S19/75</f>
        <v>2.9496119831259066E-3</v>
      </c>
      <c r="S19">
        <v>0.22122089873444301</v>
      </c>
    </row>
    <row r="20" spans="1:36" x14ac:dyDescent="0.25">
      <c r="A20">
        <v>50</v>
      </c>
      <c r="C20">
        <v>0.17970547170430501</v>
      </c>
      <c r="Q20" s="23">
        <v>100</v>
      </c>
      <c r="R20" s="23">
        <v>1.90470730523736E-3</v>
      </c>
      <c r="S20">
        <v>0.14285304789280201</v>
      </c>
    </row>
    <row r="21" spans="1:36" x14ac:dyDescent="0.25">
      <c r="A21">
        <v>100</v>
      </c>
      <c r="C21">
        <v>0.12983622296572001</v>
      </c>
    </row>
    <row r="22" spans="1:36" x14ac:dyDescent="0.25">
      <c r="A22">
        <v>200</v>
      </c>
      <c r="C22">
        <v>8.8587726097839006E-2</v>
      </c>
    </row>
    <row r="23" spans="1:36" x14ac:dyDescent="0.25">
      <c r="AH23" s="23" t="s">
        <v>43</v>
      </c>
      <c r="AI23" s="23"/>
    </row>
    <row r="24" spans="1:36" x14ac:dyDescent="0.25">
      <c r="A24" s="45"/>
      <c r="B24" s="45"/>
      <c r="C24" s="45"/>
      <c r="D24" s="45"/>
      <c r="E24" s="45"/>
      <c r="F24" s="45"/>
      <c r="G24" s="45"/>
      <c r="H24" s="45"/>
      <c r="I24" s="45"/>
      <c r="J24" s="45"/>
      <c r="K24" s="45"/>
      <c r="L24" s="45"/>
      <c r="M24" s="45"/>
      <c r="N24" s="45"/>
      <c r="AH24" s="23" t="s">
        <v>25</v>
      </c>
      <c r="AI24" s="23"/>
    </row>
    <row r="25" spans="1:36" x14ac:dyDescent="0.25">
      <c r="AH25" s="23"/>
      <c r="AI25" s="23" t="s">
        <v>42</v>
      </c>
      <c r="AJ25" t="s">
        <v>36</v>
      </c>
    </row>
    <row r="26" spans="1:36" x14ac:dyDescent="0.25">
      <c r="A26" s="23" t="s">
        <v>24</v>
      </c>
      <c r="B26" s="23"/>
      <c r="G26" s="7" t="s">
        <v>190</v>
      </c>
      <c r="X26" s="23" t="s">
        <v>166</v>
      </c>
      <c r="Y26" s="23"/>
      <c r="AH26" s="23">
        <v>3</v>
      </c>
      <c r="AI26" s="23">
        <v>2.3621649860963601E-2</v>
      </c>
      <c r="AJ26">
        <v>2.3621649860963601</v>
      </c>
    </row>
    <row r="27" spans="1:36" ht="15.75" thickBot="1" x14ac:dyDescent="0.3">
      <c r="A27" s="23" t="s">
        <v>22</v>
      </c>
      <c r="B27" s="23"/>
      <c r="X27" s="23" t="s">
        <v>0</v>
      </c>
      <c r="Y27" s="23"/>
      <c r="AH27" s="23">
        <v>6</v>
      </c>
      <c r="AI27" s="23">
        <v>7.75202224313736E-3</v>
      </c>
      <c r="AJ27">
        <v>0.77520222431373598</v>
      </c>
    </row>
    <row r="28" spans="1:36" ht="15" customHeight="1" x14ac:dyDescent="0.25">
      <c r="A28" s="23" t="s">
        <v>20</v>
      </c>
      <c r="B28" s="23" t="s">
        <v>42</v>
      </c>
      <c r="C28" t="s">
        <v>36</v>
      </c>
      <c r="G28" s="59" t="s">
        <v>191</v>
      </c>
      <c r="H28" s="60"/>
      <c r="I28" s="60"/>
      <c r="J28" s="61"/>
      <c r="X28" s="23">
        <v>3</v>
      </c>
      <c r="Y28" s="23">
        <v>4.4426130949148497E-2</v>
      </c>
      <c r="AH28" s="23">
        <v>10</v>
      </c>
      <c r="AI28" s="23">
        <f>AJ28/100</f>
        <v>4.6642473746352905E-3</v>
      </c>
      <c r="AJ28">
        <v>0.46642473746352903</v>
      </c>
    </row>
    <row r="29" spans="1:36" x14ac:dyDescent="0.25">
      <c r="A29" s="23">
        <v>3</v>
      </c>
      <c r="B29" s="23">
        <v>5.68153528818756E-2</v>
      </c>
      <c r="C29">
        <f>50*B29</f>
        <v>2.8407676440937801</v>
      </c>
      <c r="G29" s="62"/>
      <c r="H29" s="63"/>
      <c r="I29" s="63"/>
      <c r="J29" s="64"/>
      <c r="X29" s="23">
        <v>6</v>
      </c>
      <c r="Y29" s="23">
        <v>2.21711526031497E-2</v>
      </c>
      <c r="AH29" s="23">
        <v>20</v>
      </c>
      <c r="AI29" s="23">
        <f t="shared" ref="AI29:AI31" si="3">AJ29/100</f>
        <v>3.1379126904801701E-3</v>
      </c>
      <c r="AJ29">
        <v>0.31379126904801702</v>
      </c>
    </row>
    <row r="30" spans="1:36" x14ac:dyDescent="0.25">
      <c r="A30" s="23">
        <v>6</v>
      </c>
      <c r="B30" s="23">
        <v>1.62674239097635E-2</v>
      </c>
      <c r="C30">
        <f t="shared" ref="C30:C35" si="4">50*B30</f>
        <v>0.81337119548817505</v>
      </c>
      <c r="G30" s="62"/>
      <c r="H30" s="63"/>
      <c r="I30" s="63"/>
      <c r="J30" s="64"/>
      <c r="X30" s="23">
        <v>10</v>
      </c>
      <c r="Y30" s="23">
        <v>1.9240478689505101E-2</v>
      </c>
      <c r="AH30" s="23">
        <v>40</v>
      </c>
      <c r="AI30" s="23">
        <f t="shared" si="3"/>
        <v>2.1046098281231602E-3</v>
      </c>
      <c r="AJ30">
        <v>0.21046098281231601</v>
      </c>
    </row>
    <row r="31" spans="1:36" x14ac:dyDescent="0.25">
      <c r="A31" s="23">
        <v>10</v>
      </c>
      <c r="B31" s="23">
        <v>9.8608118935567292E-3</v>
      </c>
      <c r="C31">
        <f t="shared" si="4"/>
        <v>0.49304059467783645</v>
      </c>
      <c r="G31" s="62"/>
      <c r="H31" s="63"/>
      <c r="I31" s="63"/>
      <c r="J31" s="64"/>
      <c r="X31" s="23">
        <v>20</v>
      </c>
      <c r="Y31" s="23">
        <v>1.84541388223903E-2</v>
      </c>
      <c r="AH31" s="23">
        <v>80</v>
      </c>
      <c r="AI31" s="23">
        <f t="shared" si="3"/>
        <v>1.3506379146977501E-3</v>
      </c>
      <c r="AJ31">
        <v>0.13506379146977501</v>
      </c>
    </row>
    <row r="32" spans="1:36" x14ac:dyDescent="0.25">
      <c r="A32" s="23">
        <v>20</v>
      </c>
      <c r="B32" s="23">
        <v>6.37758901534498E-3</v>
      </c>
      <c r="C32">
        <f t="shared" si="4"/>
        <v>0.318879450767249</v>
      </c>
      <c r="G32" s="62"/>
      <c r="H32" s="63"/>
      <c r="I32" s="63"/>
      <c r="J32" s="64"/>
      <c r="X32" s="23">
        <v>50</v>
      </c>
      <c r="Y32" s="23">
        <v>1.8509664386490099E-2</v>
      </c>
      <c r="AH32" s="23">
        <v>160</v>
      </c>
      <c r="AI32" s="23"/>
    </row>
    <row r="33" spans="1:27" x14ac:dyDescent="0.25">
      <c r="A33" s="23">
        <v>50</v>
      </c>
      <c r="B33" s="23">
        <v>3.61708066839753E-3</v>
      </c>
      <c r="C33">
        <f t="shared" si="4"/>
        <v>0.18085403341987649</v>
      </c>
      <c r="G33" s="62"/>
      <c r="H33" s="63"/>
      <c r="I33" s="63"/>
      <c r="J33" s="64"/>
      <c r="X33" s="23">
        <v>100</v>
      </c>
      <c r="Y33" s="23">
        <v>1.8636363565722801E-2</v>
      </c>
    </row>
    <row r="34" spans="1:27" x14ac:dyDescent="0.25">
      <c r="A34" s="23">
        <v>100</v>
      </c>
      <c r="B34" s="23">
        <v>2.3873484264370598E-3</v>
      </c>
      <c r="C34">
        <f t="shared" si="4"/>
        <v>0.11936742132185299</v>
      </c>
      <c r="G34" s="62"/>
      <c r="H34" s="63"/>
      <c r="I34" s="63"/>
      <c r="J34" s="64"/>
    </row>
    <row r="35" spans="1:27" x14ac:dyDescent="0.25">
      <c r="A35" s="23">
        <v>200</v>
      </c>
      <c r="B35" s="23">
        <v>1.42949166100082E-3</v>
      </c>
      <c r="C35">
        <f t="shared" si="4"/>
        <v>7.1474583050041007E-2</v>
      </c>
      <c r="G35" s="62"/>
      <c r="H35" s="63"/>
      <c r="I35" s="63"/>
      <c r="J35" s="64"/>
    </row>
    <row r="36" spans="1:27" x14ac:dyDescent="0.25">
      <c r="G36" s="62"/>
      <c r="H36" s="63"/>
      <c r="I36" s="63"/>
      <c r="J36" s="64"/>
      <c r="Q36" t="s">
        <v>26</v>
      </c>
    </row>
    <row r="37" spans="1:27" x14ac:dyDescent="0.25">
      <c r="A37" s="23" t="s">
        <v>24</v>
      </c>
      <c r="B37" s="23"/>
      <c r="G37" s="62"/>
      <c r="H37" s="63"/>
      <c r="I37" s="63"/>
      <c r="J37" s="64"/>
      <c r="Q37" t="s">
        <v>28</v>
      </c>
    </row>
    <row r="38" spans="1:27" x14ac:dyDescent="0.25">
      <c r="A38" s="23" t="s">
        <v>25</v>
      </c>
      <c r="B38" s="23"/>
      <c r="G38" s="62"/>
      <c r="H38" s="63"/>
      <c r="I38" s="63"/>
      <c r="J38" s="64"/>
      <c r="Q38" t="s">
        <v>20</v>
      </c>
      <c r="R38" t="s">
        <v>21</v>
      </c>
    </row>
    <row r="39" spans="1:27" x14ac:dyDescent="0.25">
      <c r="A39" s="23" t="s">
        <v>20</v>
      </c>
      <c r="B39" s="23" t="s">
        <v>42</v>
      </c>
      <c r="C39" t="s">
        <v>36</v>
      </c>
      <c r="G39" s="62"/>
      <c r="H39" s="63"/>
      <c r="I39" s="63"/>
      <c r="J39" s="64"/>
      <c r="Q39">
        <v>3</v>
      </c>
      <c r="R39">
        <v>0.30053445156168401</v>
      </c>
      <c r="S39">
        <v>22.540083867126299</v>
      </c>
      <c r="T39">
        <v>9.2833908176087304E-2</v>
      </c>
      <c r="U39">
        <v>6.9625431132065501</v>
      </c>
      <c r="V39" t="s">
        <v>45</v>
      </c>
      <c r="W39">
        <f>X39/75</f>
        <v>0.13294991649940385</v>
      </c>
      <c r="X39">
        <v>9.9712437374552891</v>
      </c>
      <c r="Z39">
        <f>AA39/75</f>
        <v>8.3711384908747591E-2</v>
      </c>
      <c r="AA39">
        <v>6.2783538681560698</v>
      </c>
    </row>
    <row r="40" spans="1:27" x14ac:dyDescent="0.25">
      <c r="A40" s="23">
        <v>3</v>
      </c>
      <c r="B40" s="23">
        <v>5.22065546258891E-2</v>
      </c>
      <c r="C40">
        <f>50*B40</f>
        <v>2.6103277312944551</v>
      </c>
      <c r="G40" s="62"/>
      <c r="H40" s="63"/>
      <c r="I40" s="63"/>
      <c r="J40" s="64"/>
      <c r="Q40">
        <v>6</v>
      </c>
      <c r="T40">
        <v>3.31632172667203E-2</v>
      </c>
      <c r="U40">
        <v>2.4872412950040199</v>
      </c>
      <c r="W40">
        <f>X40/75</f>
        <v>2.7708860477771199E-2</v>
      </c>
      <c r="X40">
        <v>2.07816453583284</v>
      </c>
      <c r="Z40">
        <f>AA40/75</f>
        <v>3.8900270035465062E-2</v>
      </c>
      <c r="AA40">
        <v>2.9175202526598798</v>
      </c>
    </row>
    <row r="41" spans="1:27" x14ac:dyDescent="0.25">
      <c r="A41" s="23">
        <v>6</v>
      </c>
      <c r="B41" s="23">
        <v>1.5181759942314599E-2</v>
      </c>
      <c r="C41">
        <f t="shared" ref="C41:C44" si="5">50*B41</f>
        <v>0.75908799711572994</v>
      </c>
      <c r="G41" s="62"/>
      <c r="H41" s="63"/>
      <c r="I41" s="63"/>
      <c r="J41" s="64"/>
      <c r="Q41">
        <v>10</v>
      </c>
      <c r="U41">
        <v>1.5505558241250299</v>
      </c>
    </row>
    <row r="42" spans="1:27" x14ac:dyDescent="0.25">
      <c r="A42" s="23">
        <v>10</v>
      </c>
      <c r="B42" s="23">
        <v>9.6816585874900801E-3</v>
      </c>
      <c r="C42">
        <f t="shared" si="5"/>
        <v>0.48408292937450403</v>
      </c>
      <c r="G42" s="62"/>
      <c r="H42" s="63"/>
      <c r="I42" s="63"/>
      <c r="J42" s="64"/>
    </row>
    <row r="43" spans="1:27" x14ac:dyDescent="0.25">
      <c r="A43" s="23">
        <v>20</v>
      </c>
      <c r="B43" s="23">
        <v>6.5784205812433796E-3</v>
      </c>
      <c r="C43">
        <f t="shared" si="5"/>
        <v>0.32892102906216897</v>
      </c>
      <c r="G43" s="62"/>
      <c r="H43" s="63"/>
      <c r="I43" s="63"/>
      <c r="J43" s="64"/>
    </row>
    <row r="44" spans="1:27" x14ac:dyDescent="0.25">
      <c r="A44" s="23">
        <v>50</v>
      </c>
      <c r="B44" s="23">
        <v>3.9636804492902801E-3</v>
      </c>
      <c r="C44">
        <f t="shared" si="5"/>
        <v>0.198184022464514</v>
      </c>
      <c r="G44" s="62"/>
      <c r="H44" s="63"/>
      <c r="I44" s="63"/>
      <c r="J44" s="64"/>
    </row>
    <row r="45" spans="1:27" x14ac:dyDescent="0.25">
      <c r="A45" s="23">
        <v>100</v>
      </c>
      <c r="B45" s="23">
        <f>C45/50</f>
        <v>2.6381767139880604E-3</v>
      </c>
      <c r="C45">
        <v>0.13190883569940301</v>
      </c>
      <c r="G45" s="62"/>
      <c r="H45" s="63"/>
      <c r="I45" s="63"/>
      <c r="J45" s="64"/>
    </row>
    <row r="46" spans="1:27" x14ac:dyDescent="0.25">
      <c r="A46" s="23">
        <v>200</v>
      </c>
      <c r="B46" s="23">
        <f t="shared" ref="B46:B47" si="6">C46/50</f>
        <v>1.568332920929302E-3</v>
      </c>
      <c r="C46">
        <v>7.8416646046465102E-2</v>
      </c>
      <c r="G46" s="62"/>
      <c r="H46" s="63"/>
      <c r="I46" s="63"/>
      <c r="J46" s="64"/>
    </row>
    <row r="47" spans="1:27" ht="15.75" thickBot="1" x14ac:dyDescent="0.3">
      <c r="A47" s="23">
        <v>300</v>
      </c>
      <c r="B47" s="23">
        <f t="shared" si="6"/>
        <v>1.318638802971046E-3</v>
      </c>
      <c r="C47">
        <v>6.5931940148552304E-2</v>
      </c>
      <c r="G47" s="65"/>
      <c r="H47" s="66"/>
      <c r="I47" s="66"/>
      <c r="J47" s="67"/>
    </row>
  </sheetData>
  <mergeCells count="1">
    <mergeCell ref="G28:J47"/>
  </mergeCell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1704A8-7801-4CD2-84FA-B48EE97D92B5}">
  <sheetPr codeName="Sheet6"/>
  <dimension ref="A1:R64"/>
  <sheetViews>
    <sheetView zoomScale="80" zoomScaleNormal="80" workbookViewId="0">
      <selection activeCell="O6" sqref="O6:R25"/>
    </sheetView>
  </sheetViews>
  <sheetFormatPr defaultRowHeight="15" x14ac:dyDescent="0.25"/>
  <cols>
    <col min="7" max="7" width="9" customWidth="1"/>
    <col min="8" max="8" width="9.85546875" customWidth="1"/>
    <col min="12" max="12" width="13" bestFit="1" customWidth="1"/>
  </cols>
  <sheetData>
    <row r="1" spans="1:18" x14ac:dyDescent="0.25">
      <c r="A1" t="s">
        <v>165</v>
      </c>
    </row>
    <row r="2" spans="1:18" x14ac:dyDescent="0.25">
      <c r="A2" t="s">
        <v>24</v>
      </c>
    </row>
    <row r="3" spans="1:18" x14ac:dyDescent="0.25">
      <c r="A3" t="s">
        <v>22</v>
      </c>
      <c r="D3" t="s">
        <v>95</v>
      </c>
    </row>
    <row r="4" spans="1:18" x14ac:dyDescent="0.25">
      <c r="A4" t="s">
        <v>20</v>
      </c>
      <c r="B4" t="s">
        <v>42</v>
      </c>
      <c r="C4" s="7" t="s">
        <v>36</v>
      </c>
      <c r="L4" t="s">
        <v>70</v>
      </c>
      <c r="M4" t="s">
        <v>71</v>
      </c>
    </row>
    <row r="5" spans="1:18" ht="15.75" thickBot="1" x14ac:dyDescent="0.3">
      <c r="A5">
        <v>3</v>
      </c>
      <c r="C5">
        <v>10.906219371485101</v>
      </c>
      <c r="D5">
        <v>9.1672404801999505</v>
      </c>
      <c r="E5">
        <v>11.6680175874707</v>
      </c>
      <c r="F5">
        <v>11.353977901360199</v>
      </c>
      <c r="G5">
        <v>12.872322342605701</v>
      </c>
      <c r="H5">
        <v>12.790002945702</v>
      </c>
      <c r="I5">
        <v>17.3012108665725</v>
      </c>
      <c r="J5">
        <v>19.357219512504301</v>
      </c>
      <c r="K5">
        <v>7.9813611324490497</v>
      </c>
      <c r="L5">
        <f>_xlfn.STDEV.S(C5:K5)</f>
        <v>3.6448144172506618</v>
      </c>
      <c r="M5">
        <f>AVERAGE(C5:K5)</f>
        <v>12.599730237816612</v>
      </c>
    </row>
    <row r="6" spans="1:18" x14ac:dyDescent="0.25">
      <c r="A6">
        <v>6</v>
      </c>
      <c r="C6">
        <v>7.6004466104849602</v>
      </c>
      <c r="D6">
        <v>8.8097876216419095</v>
      </c>
      <c r="E6">
        <v>10.9309637718024</v>
      </c>
      <c r="F6">
        <v>14.3644435373233</v>
      </c>
      <c r="G6">
        <v>6.8791275046939404</v>
      </c>
      <c r="H6">
        <v>7.2412438373705097</v>
      </c>
      <c r="I6">
        <v>9.7760437783674998</v>
      </c>
      <c r="J6">
        <v>9.2271364615788993</v>
      </c>
      <c r="K6">
        <v>5.1841637540875602</v>
      </c>
      <c r="L6">
        <f t="shared" ref="L6:L10" si="0">_xlfn.STDEV.S(C6:K6)</f>
        <v>2.6739111757813716</v>
      </c>
      <c r="M6">
        <f t="shared" ref="M6:M10" si="1">AVERAGE(C6:K6)</f>
        <v>8.8903729863723306</v>
      </c>
      <c r="O6" s="59" t="s">
        <v>192</v>
      </c>
      <c r="P6" s="60"/>
      <c r="Q6" s="60"/>
      <c r="R6" s="61"/>
    </row>
    <row r="7" spans="1:18" x14ac:dyDescent="0.25">
      <c r="A7">
        <v>10</v>
      </c>
      <c r="C7">
        <v>7.3078602590088098</v>
      </c>
      <c r="D7">
        <v>7.2630555092937099</v>
      </c>
      <c r="E7">
        <v>5.0891899350710696</v>
      </c>
      <c r="F7">
        <v>8.7147473145278198</v>
      </c>
      <c r="G7">
        <v>6.4850721536936202</v>
      </c>
      <c r="H7">
        <v>5.6238384780864301</v>
      </c>
      <c r="I7">
        <v>11.835322266337901</v>
      </c>
      <c r="J7">
        <v>4.3561046875325502</v>
      </c>
      <c r="K7">
        <v>6.1847553332816902</v>
      </c>
      <c r="L7">
        <f t="shared" si="0"/>
        <v>2.2345992109166177</v>
      </c>
      <c r="M7">
        <f t="shared" si="1"/>
        <v>6.9844384374259558</v>
      </c>
      <c r="O7" s="62"/>
      <c r="P7" s="63"/>
      <c r="Q7" s="63"/>
      <c r="R7" s="64"/>
    </row>
    <row r="8" spans="1:18" x14ac:dyDescent="0.25">
      <c r="A8">
        <v>20</v>
      </c>
      <c r="C8">
        <v>6.4724163072379399</v>
      </c>
      <c r="D8">
        <v>5.2730140432698196</v>
      </c>
      <c r="E8">
        <v>4.8246798123651704</v>
      </c>
      <c r="F8">
        <v>7.1345387322569902</v>
      </c>
      <c r="G8">
        <v>5.3541294555152898</v>
      </c>
      <c r="H8">
        <v>6.4195495847213797</v>
      </c>
      <c r="I8">
        <v>3.7420266450241</v>
      </c>
      <c r="J8">
        <v>7.9249467940798803</v>
      </c>
      <c r="K8">
        <v>6.47707574866876</v>
      </c>
      <c r="L8">
        <f t="shared" si="0"/>
        <v>1.2761775349496858</v>
      </c>
      <c r="M8">
        <f t="shared" si="1"/>
        <v>5.9580419025710363</v>
      </c>
      <c r="O8" s="62"/>
      <c r="P8" s="63"/>
      <c r="Q8" s="63"/>
      <c r="R8" s="64"/>
    </row>
    <row r="9" spans="1:18" x14ac:dyDescent="0.25">
      <c r="A9">
        <v>50</v>
      </c>
      <c r="C9">
        <v>4.9613309640597798</v>
      </c>
      <c r="D9">
        <v>3.3039755826530501</v>
      </c>
      <c r="E9">
        <v>2.8866157760095201</v>
      </c>
      <c r="F9">
        <v>3.7946260719653799</v>
      </c>
      <c r="G9">
        <v>4.0154563943300499</v>
      </c>
      <c r="H9">
        <v>4.9221930769164004</v>
      </c>
      <c r="I9">
        <v>2.5044551501150401</v>
      </c>
      <c r="J9">
        <v>4.7279362746166296</v>
      </c>
      <c r="K9">
        <v>3.81965638680439</v>
      </c>
      <c r="L9">
        <f t="shared" ref="L9" si="2">_xlfn.STDEV.S(C9:K9)</f>
        <v>0.88136457683891345</v>
      </c>
      <c r="M9">
        <f t="shared" ref="M9" si="3">AVERAGE(C9:K9)</f>
        <v>3.8818050752744711</v>
      </c>
      <c r="O9" s="62"/>
      <c r="P9" s="63"/>
      <c r="Q9" s="63"/>
      <c r="R9" s="64"/>
    </row>
    <row r="10" spans="1:18" x14ac:dyDescent="0.25">
      <c r="A10">
        <v>100</v>
      </c>
      <c r="C10">
        <v>2.6253406024789698</v>
      </c>
      <c r="D10">
        <v>2.69783474210465</v>
      </c>
      <c r="E10">
        <v>2.2130977920649499</v>
      </c>
      <c r="F10">
        <v>3.6512830962681799</v>
      </c>
      <c r="G10">
        <v>2.3795701314545399</v>
      </c>
      <c r="H10">
        <v>3.5448576053423602</v>
      </c>
      <c r="I10">
        <v>2.1551284492684801</v>
      </c>
      <c r="J10">
        <v>3.8891772641408702</v>
      </c>
      <c r="K10">
        <v>2.4912824122477</v>
      </c>
      <c r="L10">
        <f t="shared" si="0"/>
        <v>0.66302997646048278</v>
      </c>
      <c r="M10">
        <f t="shared" si="1"/>
        <v>2.8497302328189669</v>
      </c>
      <c r="O10" s="62"/>
      <c r="P10" s="63"/>
      <c r="Q10" s="63"/>
      <c r="R10" s="64"/>
    </row>
    <row r="11" spans="1:18" x14ac:dyDescent="0.25">
      <c r="O11" s="62"/>
      <c r="P11" s="63"/>
      <c r="Q11" s="63"/>
      <c r="R11" s="64"/>
    </row>
    <row r="12" spans="1:18" x14ac:dyDescent="0.25">
      <c r="O12" s="62"/>
      <c r="P12" s="63"/>
      <c r="Q12" s="63"/>
      <c r="R12" s="64"/>
    </row>
    <row r="13" spans="1:18" x14ac:dyDescent="0.25">
      <c r="A13" t="s">
        <v>24</v>
      </c>
      <c r="O13" s="62"/>
      <c r="P13" s="63"/>
      <c r="Q13" s="63"/>
      <c r="R13" s="64"/>
    </row>
    <row r="14" spans="1:18" x14ac:dyDescent="0.25">
      <c r="A14" t="s">
        <v>194</v>
      </c>
      <c r="O14" s="62"/>
      <c r="P14" s="63"/>
      <c r="Q14" s="63"/>
      <c r="R14" s="64"/>
    </row>
    <row r="15" spans="1:18" x14ac:dyDescent="0.25">
      <c r="A15" t="s">
        <v>20</v>
      </c>
      <c r="B15" t="s">
        <v>42</v>
      </c>
      <c r="C15" s="7" t="s">
        <v>36</v>
      </c>
      <c r="L15" t="s">
        <v>70</v>
      </c>
      <c r="M15" t="s">
        <v>71</v>
      </c>
      <c r="O15" s="62"/>
      <c r="P15" s="63"/>
      <c r="Q15" s="63"/>
      <c r="R15" s="64"/>
    </row>
    <row r="16" spans="1:18" x14ac:dyDescent="0.25">
      <c r="A16">
        <v>3</v>
      </c>
      <c r="C16">
        <v>46.357013514112303</v>
      </c>
      <c r="D16">
        <v>73.701238281340494</v>
      </c>
      <c r="E16">
        <v>69.766188896675402</v>
      </c>
      <c r="F16">
        <v>52.298042547525803</v>
      </c>
      <c r="G16">
        <v>120.144576766729</v>
      </c>
      <c r="H16">
        <v>162.68833262760401</v>
      </c>
      <c r="I16">
        <v>39.601950653703</v>
      </c>
      <c r="J16">
        <v>18.4209373583532</v>
      </c>
      <c r="K16">
        <v>42.172493089910503</v>
      </c>
      <c r="L16">
        <f>_xlfn.STDEV.S(C16:K16)</f>
        <v>45.204961004141786</v>
      </c>
      <c r="M16">
        <f>AVERAGE(C16:K16)</f>
        <v>69.461197081772625</v>
      </c>
      <c r="O16" s="62"/>
      <c r="P16" s="63"/>
      <c r="Q16" s="63"/>
      <c r="R16" s="64"/>
    </row>
    <row r="17" spans="1:18" x14ac:dyDescent="0.25">
      <c r="A17">
        <v>6</v>
      </c>
      <c r="C17">
        <v>62.319203009604401</v>
      </c>
      <c r="D17">
        <v>43.660463626356503</v>
      </c>
      <c r="E17">
        <v>47.583940136033398</v>
      </c>
      <c r="F17">
        <v>55.405024855465001</v>
      </c>
      <c r="G17">
        <v>11.3934563053096</v>
      </c>
      <c r="H17">
        <v>66.219274683841903</v>
      </c>
      <c r="I17">
        <v>41.578634636470802</v>
      </c>
      <c r="J17">
        <v>49.882366877044703</v>
      </c>
      <c r="K17">
        <v>143.51108643297201</v>
      </c>
      <c r="L17">
        <f t="shared" ref="L17:L21" si="4">_xlfn.STDEV.S(C17:K17)</f>
        <v>35.754218917554418</v>
      </c>
      <c r="M17">
        <f t="shared" ref="M17:M21" si="5">AVERAGE(C17:K17)</f>
        <v>57.950383395899813</v>
      </c>
      <c r="O17" s="62"/>
      <c r="P17" s="63"/>
      <c r="Q17" s="63"/>
      <c r="R17" s="64"/>
    </row>
    <row r="18" spans="1:18" x14ac:dyDescent="0.25">
      <c r="A18">
        <v>10</v>
      </c>
      <c r="C18">
        <v>38.882417744194299</v>
      </c>
      <c r="D18">
        <v>8.0152093982080501</v>
      </c>
      <c r="E18">
        <v>17.829029168012099</v>
      </c>
      <c r="F18">
        <v>18.6363342076808</v>
      </c>
      <c r="G18">
        <v>35.873533199496897</v>
      </c>
      <c r="H18">
        <v>70.536725275038194</v>
      </c>
      <c r="I18">
        <v>90.516498165152399</v>
      </c>
      <c r="J18">
        <v>33.176308976851203</v>
      </c>
      <c r="K18">
        <v>51.754570920750901</v>
      </c>
      <c r="L18">
        <f t="shared" si="4"/>
        <v>26.588000720693589</v>
      </c>
      <c r="M18">
        <f t="shared" si="5"/>
        <v>40.580069672820535</v>
      </c>
      <c r="O18" s="62"/>
      <c r="P18" s="63"/>
      <c r="Q18" s="63"/>
      <c r="R18" s="64"/>
    </row>
    <row r="19" spans="1:18" x14ac:dyDescent="0.25">
      <c r="A19">
        <v>20</v>
      </c>
      <c r="C19">
        <v>11.159826279070799</v>
      </c>
      <c r="D19">
        <v>37.336458043538897</v>
      </c>
      <c r="E19">
        <v>17.833174249204198</v>
      </c>
      <c r="F19">
        <v>27.350980732789999</v>
      </c>
      <c r="G19">
        <v>19.586382624998699</v>
      </c>
      <c r="H19">
        <v>8.8956700683277106</v>
      </c>
      <c r="I19">
        <v>13.393902208910699</v>
      </c>
      <c r="J19">
        <v>32.452763544782101</v>
      </c>
      <c r="K19">
        <v>35.5563968660095</v>
      </c>
      <c r="L19">
        <f t="shared" si="4"/>
        <v>10.839281139925298</v>
      </c>
      <c r="M19">
        <f t="shared" si="5"/>
        <v>22.618394957514731</v>
      </c>
      <c r="O19" s="62"/>
      <c r="P19" s="63"/>
      <c r="Q19" s="63"/>
      <c r="R19" s="64"/>
    </row>
    <row r="20" spans="1:18" x14ac:dyDescent="0.25">
      <c r="A20">
        <v>50</v>
      </c>
      <c r="C20">
        <v>6.95071609476999</v>
      </c>
      <c r="D20">
        <v>4.1281315579021696</v>
      </c>
      <c r="E20">
        <v>6.0330367935147997</v>
      </c>
      <c r="F20">
        <v>7.6221460340530696</v>
      </c>
      <c r="G20">
        <v>4.7301360669065797</v>
      </c>
      <c r="H20">
        <v>5.7416884655431302</v>
      </c>
      <c r="I20">
        <v>5.9213919458292397</v>
      </c>
      <c r="J20">
        <v>13.291273163731899</v>
      </c>
      <c r="K20">
        <v>5.0238388044363296</v>
      </c>
      <c r="L20">
        <f t="shared" si="4"/>
        <v>2.7283279031771834</v>
      </c>
      <c r="M20">
        <f t="shared" si="5"/>
        <v>6.6047065474096902</v>
      </c>
      <c r="O20" s="62"/>
      <c r="P20" s="63"/>
      <c r="Q20" s="63"/>
      <c r="R20" s="64"/>
    </row>
    <row r="21" spans="1:18" x14ac:dyDescent="0.25">
      <c r="A21">
        <v>100</v>
      </c>
      <c r="C21">
        <v>8.4574988083162292</v>
      </c>
      <c r="D21">
        <v>5.5054477071633201</v>
      </c>
      <c r="E21">
        <v>5.2672415829596204</v>
      </c>
      <c r="F21">
        <v>6.1119039524892997</v>
      </c>
      <c r="G21">
        <v>7.66235361009503</v>
      </c>
      <c r="H21">
        <v>6.1606735417361298</v>
      </c>
      <c r="I21">
        <v>4.8326671956302603</v>
      </c>
      <c r="J21">
        <v>3.7623900452580701</v>
      </c>
      <c r="K21">
        <v>3.25216504258219</v>
      </c>
      <c r="L21">
        <f t="shared" si="4"/>
        <v>1.6789485973514398</v>
      </c>
      <c r="M21">
        <f t="shared" si="5"/>
        <v>5.6680379429144621</v>
      </c>
      <c r="O21" s="62"/>
      <c r="P21" s="63"/>
      <c r="Q21" s="63"/>
      <c r="R21" s="64"/>
    </row>
    <row r="22" spans="1:18" x14ac:dyDescent="0.25">
      <c r="O22" s="62"/>
      <c r="P22" s="63"/>
      <c r="Q22" s="63"/>
      <c r="R22" s="64"/>
    </row>
    <row r="23" spans="1:18" x14ac:dyDescent="0.25">
      <c r="O23" s="62"/>
      <c r="P23" s="63"/>
      <c r="Q23" s="63"/>
      <c r="R23" s="64"/>
    </row>
    <row r="24" spans="1:18" x14ac:dyDescent="0.25">
      <c r="A24" t="s">
        <v>24</v>
      </c>
      <c r="O24" s="62"/>
      <c r="P24" s="63"/>
      <c r="Q24" s="63"/>
      <c r="R24" s="64"/>
    </row>
    <row r="25" spans="1:18" ht="15.75" thickBot="1" x14ac:dyDescent="0.3">
      <c r="A25" t="s">
        <v>164</v>
      </c>
      <c r="O25" s="65"/>
      <c r="P25" s="66"/>
      <c r="Q25" s="66"/>
      <c r="R25" s="67"/>
    </row>
    <row r="26" spans="1:18" x14ac:dyDescent="0.25">
      <c r="A26" t="s">
        <v>20</v>
      </c>
      <c r="B26" t="s">
        <v>42</v>
      </c>
      <c r="C26" s="7" t="s">
        <v>36</v>
      </c>
      <c r="L26" t="s">
        <v>70</v>
      </c>
      <c r="M26" t="s">
        <v>71</v>
      </c>
    </row>
    <row r="27" spans="1:18" x14ac:dyDescent="0.25">
      <c r="A27">
        <v>3</v>
      </c>
      <c r="C27">
        <v>58.1953848136788</v>
      </c>
      <c r="D27">
        <v>24.758346296514201</v>
      </c>
      <c r="E27">
        <v>18.724015299069102</v>
      </c>
      <c r="F27">
        <v>62.041343610153</v>
      </c>
      <c r="G27">
        <v>44.2161118131949</v>
      </c>
      <c r="H27">
        <v>48.2277549040381</v>
      </c>
      <c r="I27">
        <v>64.706895512201399</v>
      </c>
      <c r="J27">
        <v>140.711676919007</v>
      </c>
      <c r="K27">
        <v>38.451002246721501</v>
      </c>
      <c r="L27">
        <f t="shared" ref="L27:L30" si="6">_xlfn.STDEV.S(C27:K27)</f>
        <v>35.644462933886601</v>
      </c>
      <c r="M27">
        <f t="shared" ref="M27:M30" si="7">AVERAGE(C27:K27)</f>
        <v>55.55917015717533</v>
      </c>
    </row>
    <row r="28" spans="1:18" x14ac:dyDescent="0.25">
      <c r="A28">
        <v>6</v>
      </c>
      <c r="C28">
        <v>17.496135413161099</v>
      </c>
      <c r="D28">
        <v>12.074178385831299</v>
      </c>
      <c r="E28">
        <v>21.349067535934399</v>
      </c>
      <c r="F28">
        <v>9.0249572628934693</v>
      </c>
      <c r="G28">
        <v>17.281907140934099</v>
      </c>
      <c r="H28">
        <v>20.7358518137159</v>
      </c>
      <c r="I28">
        <v>24.366222618797401</v>
      </c>
      <c r="J28">
        <v>22.9376535908013</v>
      </c>
      <c r="K28">
        <v>15.8033713058177</v>
      </c>
      <c r="L28">
        <f t="shared" si="6"/>
        <v>5.0593426568263471</v>
      </c>
      <c r="M28">
        <f t="shared" si="7"/>
        <v>17.896593896431849</v>
      </c>
    </row>
    <row r="29" spans="1:18" x14ac:dyDescent="0.25">
      <c r="A29">
        <v>10</v>
      </c>
      <c r="C29">
        <v>11.9320574182012</v>
      </c>
      <c r="D29">
        <v>9.3444117926430792</v>
      </c>
      <c r="E29">
        <v>11.511412165558699</v>
      </c>
      <c r="F29">
        <v>10.115615921231401</v>
      </c>
      <c r="G29">
        <v>11.3865418930739</v>
      </c>
      <c r="H29">
        <v>11.442158240946</v>
      </c>
      <c r="I29">
        <v>19.760843399414998</v>
      </c>
      <c r="J29">
        <v>15.403826804012301</v>
      </c>
      <c r="K29">
        <v>9.1623042191014505</v>
      </c>
      <c r="L29">
        <f t="shared" si="6"/>
        <v>3.3714243479792079</v>
      </c>
      <c r="M29">
        <f t="shared" si="7"/>
        <v>12.228796872687004</v>
      </c>
    </row>
    <row r="30" spans="1:18" x14ac:dyDescent="0.25">
      <c r="A30">
        <v>20</v>
      </c>
      <c r="C30">
        <v>6.4111091609534396</v>
      </c>
      <c r="D30">
        <v>6.5995725736180804</v>
      </c>
      <c r="E30">
        <v>6.3219442531243102</v>
      </c>
      <c r="F30">
        <v>6.8346516475467203</v>
      </c>
      <c r="G30">
        <v>5.0236700621736396</v>
      </c>
      <c r="H30">
        <v>6.0458447826209998</v>
      </c>
      <c r="I30">
        <v>7.0948073568221197</v>
      </c>
      <c r="J30">
        <v>10.201118446394901</v>
      </c>
      <c r="K30">
        <v>7.2685703157530996</v>
      </c>
      <c r="L30">
        <f t="shared" si="6"/>
        <v>1.4132917081589447</v>
      </c>
      <c r="M30">
        <f t="shared" si="7"/>
        <v>6.8668098443341457</v>
      </c>
    </row>
    <row r="31" spans="1:18" x14ac:dyDescent="0.25">
      <c r="A31">
        <v>50</v>
      </c>
      <c r="C31">
        <v>5.6457050972451297</v>
      </c>
      <c r="D31">
        <v>6.3034390683389203</v>
      </c>
      <c r="E31">
        <v>5.3670278151918396</v>
      </c>
      <c r="F31">
        <v>4.6096005318478896</v>
      </c>
      <c r="G31">
        <v>3.5290590829726902</v>
      </c>
      <c r="H31">
        <v>4.5711370095068196</v>
      </c>
      <c r="I31">
        <v>5.4504483330504003</v>
      </c>
      <c r="J31">
        <v>4.7121595037978796</v>
      </c>
      <c r="K31">
        <v>7.4030556972333601</v>
      </c>
      <c r="L31">
        <f t="shared" ref="L31" si="8">_xlfn.STDEV.S(C31:K31)</f>
        <v>1.1216477106326455</v>
      </c>
      <c r="M31">
        <f t="shared" ref="M31" si="9">AVERAGE(C31:K31)</f>
        <v>5.2879591265761032</v>
      </c>
    </row>
    <row r="32" spans="1:18" x14ac:dyDescent="0.25">
      <c r="A32">
        <v>100</v>
      </c>
      <c r="C32">
        <v>4.32289621999257</v>
      </c>
      <c r="D32">
        <v>3.68554334291463</v>
      </c>
      <c r="E32">
        <v>5.4809912381463697</v>
      </c>
      <c r="F32">
        <v>4.5251651386862104</v>
      </c>
      <c r="G32">
        <v>3.4317729755184798</v>
      </c>
      <c r="H32">
        <v>4.1213899319790199</v>
      </c>
      <c r="I32">
        <v>4.5922389722107804</v>
      </c>
      <c r="J32">
        <v>4.2675630980524799</v>
      </c>
      <c r="K32">
        <v>4.9793424095784804</v>
      </c>
      <c r="L32">
        <f t="shared" ref="L32" si="10">_xlfn.STDEV.S(C32:K32)</f>
        <v>0.62266352024343896</v>
      </c>
      <c r="M32">
        <f t="shared" ref="M32" si="11">AVERAGE(C32:K32)</f>
        <v>4.3785448141198904</v>
      </c>
    </row>
    <row r="35" spans="1:13" s="41" customFormat="1" x14ac:dyDescent="0.25"/>
    <row r="37" spans="1:13" x14ac:dyDescent="0.25">
      <c r="A37" s="23" t="s">
        <v>22</v>
      </c>
      <c r="B37" s="23"/>
      <c r="C37" s="23"/>
      <c r="D37" s="23" t="s">
        <v>95</v>
      </c>
      <c r="E37" s="23"/>
      <c r="F37" s="23"/>
      <c r="G37" s="23"/>
      <c r="H37" s="23"/>
      <c r="I37" s="23"/>
      <c r="J37" s="23"/>
      <c r="K37" s="23"/>
      <c r="L37" s="23"/>
      <c r="M37" s="23"/>
    </row>
    <row r="38" spans="1:13" x14ac:dyDescent="0.25">
      <c r="A38" s="23" t="s">
        <v>20</v>
      </c>
      <c r="B38" s="23"/>
      <c r="C38" s="44" t="s">
        <v>42</v>
      </c>
      <c r="D38" s="23"/>
      <c r="E38" s="23"/>
      <c r="F38" s="23"/>
      <c r="G38" s="23"/>
      <c r="H38" s="23"/>
      <c r="I38" s="23"/>
      <c r="J38" s="23"/>
      <c r="K38" s="23"/>
      <c r="L38" s="23" t="s">
        <v>70</v>
      </c>
      <c r="M38" s="23" t="s">
        <v>71</v>
      </c>
    </row>
    <row r="39" spans="1:13" x14ac:dyDescent="0.25">
      <c r="A39" s="23">
        <v>3</v>
      </c>
      <c r="B39" s="23"/>
      <c r="C39" s="23">
        <f t="shared" ref="C39:K39" si="12">C5/50</f>
        <v>0.218124387429702</v>
      </c>
      <c r="D39" s="23">
        <f t="shared" si="12"/>
        <v>0.18334480960399901</v>
      </c>
      <c r="E39" s="23">
        <f t="shared" si="12"/>
        <v>0.233360351749414</v>
      </c>
      <c r="F39" s="23">
        <f t="shared" si="12"/>
        <v>0.22707955802720398</v>
      </c>
      <c r="G39" s="23">
        <f t="shared" si="12"/>
        <v>0.25744644685211404</v>
      </c>
      <c r="H39" s="23">
        <f t="shared" si="12"/>
        <v>0.25580005891404001</v>
      </c>
      <c r="I39" s="23">
        <f t="shared" si="12"/>
        <v>0.34602421733145</v>
      </c>
      <c r="J39" s="23">
        <f t="shared" si="12"/>
        <v>0.38714439025008601</v>
      </c>
      <c r="K39" s="23">
        <f t="shared" si="12"/>
        <v>0.15962722264898099</v>
      </c>
      <c r="L39" s="23">
        <f>_xlfn.STDEV.S(C39:K39)</f>
        <v>7.2896288345013188E-2</v>
      </c>
      <c r="M39" s="23">
        <f>AVERAGE(C39:K39)</f>
        <v>0.25199460475633223</v>
      </c>
    </row>
    <row r="40" spans="1:13" x14ac:dyDescent="0.25">
      <c r="A40" s="23">
        <v>6</v>
      </c>
      <c r="B40" s="23"/>
      <c r="C40" s="23">
        <f t="shared" ref="C40:K40" si="13">C6/50</f>
        <v>0.15200893220969922</v>
      </c>
      <c r="D40" s="23">
        <f t="shared" si="13"/>
        <v>0.17619575243283819</v>
      </c>
      <c r="E40" s="23">
        <f t="shared" si="13"/>
        <v>0.21861927543604801</v>
      </c>
      <c r="F40" s="23">
        <f t="shared" si="13"/>
        <v>0.28728887074646603</v>
      </c>
      <c r="G40" s="23">
        <f t="shared" si="13"/>
        <v>0.13758255009387882</v>
      </c>
      <c r="H40" s="23">
        <f t="shared" si="13"/>
        <v>0.14482487674741018</v>
      </c>
      <c r="I40" s="23">
        <f t="shared" si="13"/>
        <v>0.19552087556734998</v>
      </c>
      <c r="J40" s="23">
        <f t="shared" si="13"/>
        <v>0.184542729231578</v>
      </c>
      <c r="K40" s="23">
        <f t="shared" si="13"/>
        <v>0.10368327508175121</v>
      </c>
      <c r="L40" s="23">
        <f t="shared" ref="L40:L44" si="14">_xlfn.STDEV.S(C40:K40)</f>
        <v>5.3478223515627608E-2</v>
      </c>
      <c r="M40" s="23">
        <f t="shared" ref="M40:M44" si="15">AVERAGE(C40:K40)</f>
        <v>0.17780745972744658</v>
      </c>
    </row>
    <row r="41" spans="1:13" x14ac:dyDescent="0.25">
      <c r="A41" s="23">
        <v>10</v>
      </c>
      <c r="B41" s="23"/>
      <c r="C41" s="23">
        <f t="shared" ref="C41:K41" si="16">C7/50</f>
        <v>0.14615720518017619</v>
      </c>
      <c r="D41" s="23">
        <f t="shared" si="16"/>
        <v>0.1452611101858742</v>
      </c>
      <c r="E41" s="23">
        <f t="shared" si="16"/>
        <v>0.10178379870142139</v>
      </c>
      <c r="F41" s="23">
        <f t="shared" si="16"/>
        <v>0.17429494629055639</v>
      </c>
      <c r="G41" s="23">
        <f t="shared" si="16"/>
        <v>0.12970144307387241</v>
      </c>
      <c r="H41" s="23">
        <f t="shared" si="16"/>
        <v>0.1124767695617286</v>
      </c>
      <c r="I41" s="23">
        <f t="shared" si="16"/>
        <v>0.23670644532675802</v>
      </c>
      <c r="J41" s="23">
        <f t="shared" si="16"/>
        <v>8.7122093750650997E-2</v>
      </c>
      <c r="K41" s="23">
        <f t="shared" si="16"/>
        <v>0.12369510666563381</v>
      </c>
      <c r="L41" s="23">
        <f t="shared" si="14"/>
        <v>4.4691984218332419E-2</v>
      </c>
      <c r="M41" s="23">
        <f t="shared" si="15"/>
        <v>0.1396887687485191</v>
      </c>
    </row>
    <row r="42" spans="1:13" x14ac:dyDescent="0.25">
      <c r="A42" s="23">
        <v>20</v>
      </c>
      <c r="B42" s="23"/>
      <c r="C42" s="23">
        <f t="shared" ref="C42:K42" si="17">C8/50</f>
        <v>0.12944832614475879</v>
      </c>
      <c r="D42" s="23">
        <f t="shared" si="17"/>
        <v>0.1054602808653964</v>
      </c>
      <c r="E42" s="23">
        <f t="shared" si="17"/>
        <v>9.6493596247303415E-2</v>
      </c>
      <c r="F42" s="23">
        <f t="shared" si="17"/>
        <v>0.1426907746451398</v>
      </c>
      <c r="G42" s="23">
        <f t="shared" si="17"/>
        <v>0.1070825891103058</v>
      </c>
      <c r="H42" s="23">
        <f t="shared" si="17"/>
        <v>0.12839099169442758</v>
      </c>
      <c r="I42" s="23">
        <f t="shared" si="17"/>
        <v>7.4840532900481996E-2</v>
      </c>
      <c r="J42" s="23">
        <f t="shared" si="17"/>
        <v>0.15849893588159761</v>
      </c>
      <c r="K42" s="23">
        <f t="shared" si="17"/>
        <v>0.12954151497337521</v>
      </c>
      <c r="L42" s="23">
        <f t="shared" si="14"/>
        <v>2.5523550698993681E-2</v>
      </c>
      <c r="M42" s="23">
        <f t="shared" si="15"/>
        <v>0.11916083805142073</v>
      </c>
    </row>
    <row r="43" spans="1:13" x14ac:dyDescent="0.25">
      <c r="A43" s="23">
        <v>50</v>
      </c>
      <c r="B43" s="23"/>
      <c r="C43" s="23">
        <f t="shared" ref="C43:K43" si="18">C9/50</f>
        <v>9.9226619281195597E-2</v>
      </c>
      <c r="D43" s="23">
        <f t="shared" si="18"/>
        <v>6.6079511653061002E-2</v>
      </c>
      <c r="E43" s="23">
        <f t="shared" si="18"/>
        <v>5.7732315520190404E-2</v>
      </c>
      <c r="F43" s="23">
        <f t="shared" si="18"/>
        <v>7.5892521439307595E-2</v>
      </c>
      <c r="G43" s="23">
        <f t="shared" si="18"/>
        <v>8.0309127886600995E-2</v>
      </c>
      <c r="H43" s="23">
        <f t="shared" si="18"/>
        <v>9.8443861538328015E-2</v>
      </c>
      <c r="I43" s="23">
        <f t="shared" si="18"/>
        <v>5.0089103002300801E-2</v>
      </c>
      <c r="J43" s="23">
        <f t="shared" si="18"/>
        <v>9.4558725492332588E-2</v>
      </c>
      <c r="K43" s="23">
        <f t="shared" si="18"/>
        <v>7.6393127736087807E-2</v>
      </c>
      <c r="L43" s="23">
        <f t="shared" si="14"/>
        <v>1.7627291536778188E-2</v>
      </c>
      <c r="M43" s="23">
        <f t="shared" si="15"/>
        <v>7.7636101505489441E-2</v>
      </c>
    </row>
    <row r="44" spans="1:13" x14ac:dyDescent="0.25">
      <c r="A44" s="23">
        <v>100</v>
      </c>
      <c r="B44" s="23"/>
      <c r="C44" s="23">
        <f t="shared" ref="C44:K44" si="19">C10/50</f>
        <v>5.2506812049579396E-2</v>
      </c>
      <c r="D44" s="23">
        <f t="shared" si="19"/>
        <v>5.3956694842092999E-2</v>
      </c>
      <c r="E44" s="23">
        <f t="shared" si="19"/>
        <v>4.4261955841299001E-2</v>
      </c>
      <c r="F44" s="23">
        <f t="shared" si="19"/>
        <v>7.3025661925363597E-2</v>
      </c>
      <c r="G44" s="23">
        <f t="shared" si="19"/>
        <v>4.7591402629090798E-2</v>
      </c>
      <c r="H44" s="23">
        <f t="shared" si="19"/>
        <v>7.0897152106847203E-2</v>
      </c>
      <c r="I44" s="23">
        <f t="shared" si="19"/>
        <v>4.3102568985369599E-2</v>
      </c>
      <c r="J44" s="23">
        <f t="shared" si="19"/>
        <v>7.7783545282817404E-2</v>
      </c>
      <c r="K44" s="23">
        <f t="shared" si="19"/>
        <v>4.9825648244954002E-2</v>
      </c>
      <c r="L44" s="23">
        <f t="shared" si="14"/>
        <v>1.326059952920971E-2</v>
      </c>
      <c r="M44" s="23">
        <f t="shared" si="15"/>
        <v>5.6994604656379323E-2</v>
      </c>
    </row>
    <row r="46" spans="1:13" x14ac:dyDescent="0.25">
      <c r="A46" s="23" t="s">
        <v>24</v>
      </c>
      <c r="B46" s="23"/>
      <c r="C46" s="23"/>
      <c r="D46" s="23"/>
      <c r="E46" s="23"/>
      <c r="F46" s="23"/>
      <c r="G46" s="23"/>
      <c r="H46" s="23"/>
      <c r="I46" s="23"/>
      <c r="J46" s="23"/>
      <c r="K46" s="23"/>
      <c r="L46" s="23"/>
      <c r="M46" s="23"/>
    </row>
    <row r="47" spans="1:13" x14ac:dyDescent="0.25">
      <c r="A47" s="23" t="s">
        <v>193</v>
      </c>
      <c r="B47" s="23"/>
      <c r="C47" s="23"/>
      <c r="D47" s="23"/>
      <c r="E47" s="23"/>
      <c r="F47" s="23"/>
      <c r="G47" s="23"/>
      <c r="H47" s="23"/>
      <c r="I47" s="23"/>
      <c r="J47" s="23"/>
      <c r="K47" s="23"/>
      <c r="L47" s="23"/>
      <c r="M47" s="23"/>
    </row>
    <row r="48" spans="1:13" x14ac:dyDescent="0.25">
      <c r="A48" s="23" t="s">
        <v>20</v>
      </c>
      <c r="B48" s="23"/>
      <c r="C48" s="44" t="s">
        <v>42</v>
      </c>
      <c r="D48" s="23"/>
      <c r="E48" s="23"/>
      <c r="F48" s="23"/>
      <c r="G48" s="23"/>
      <c r="H48" s="23"/>
      <c r="I48" s="23"/>
      <c r="J48" s="23"/>
      <c r="K48" s="23"/>
      <c r="L48" s="23" t="s">
        <v>70</v>
      </c>
      <c r="M48" s="23" t="s">
        <v>71</v>
      </c>
    </row>
    <row r="49" spans="1:13" x14ac:dyDescent="0.25">
      <c r="A49" s="23">
        <v>3</v>
      </c>
      <c r="B49" s="23"/>
      <c r="C49" s="23">
        <f t="shared" ref="C49:K49" si="20">C16/50</f>
        <v>0.9271402702822461</v>
      </c>
      <c r="D49" s="23">
        <f t="shared" si="20"/>
        <v>1.47402476562681</v>
      </c>
      <c r="E49" s="23">
        <f t="shared" si="20"/>
        <v>1.3953237779335081</v>
      </c>
      <c r="F49" s="23">
        <f t="shared" si="20"/>
        <v>1.0459608509505161</v>
      </c>
      <c r="G49" s="23">
        <f t="shared" si="20"/>
        <v>2.4028915353345801</v>
      </c>
      <c r="H49" s="23">
        <f t="shared" si="20"/>
        <v>3.2537666525520801</v>
      </c>
      <c r="I49" s="23">
        <f t="shared" si="20"/>
        <v>0.79203901307405999</v>
      </c>
      <c r="J49" s="23">
        <f t="shared" si="20"/>
        <v>0.36841874716706402</v>
      </c>
      <c r="K49" s="23">
        <f t="shared" si="20"/>
        <v>0.84344986179821002</v>
      </c>
      <c r="L49" s="23">
        <f>_xlfn.STDEV.S(C49:K49)</f>
        <v>0.90409922008283494</v>
      </c>
      <c r="M49" s="23">
        <f>AVERAGE(C49:K49)</f>
        <v>1.3892239416354526</v>
      </c>
    </row>
    <row r="50" spans="1:13" x14ac:dyDescent="0.25">
      <c r="A50" s="23">
        <v>6</v>
      </c>
      <c r="B50" s="23"/>
      <c r="C50" s="23">
        <f t="shared" ref="C50:K50" si="21">C17/50</f>
        <v>1.2463840601920879</v>
      </c>
      <c r="D50" s="23">
        <f t="shared" si="21"/>
        <v>0.8732092725271301</v>
      </c>
      <c r="E50" s="23">
        <f t="shared" si="21"/>
        <v>0.95167880272066796</v>
      </c>
      <c r="F50" s="23">
        <f t="shared" si="21"/>
        <v>1.1081004971093</v>
      </c>
      <c r="G50" s="23">
        <f t="shared" si="21"/>
        <v>0.227869126106192</v>
      </c>
      <c r="H50" s="23">
        <f t="shared" si="21"/>
        <v>1.324385493676838</v>
      </c>
      <c r="I50" s="23">
        <f t="shared" si="21"/>
        <v>0.83157269272941603</v>
      </c>
      <c r="J50" s="23">
        <f t="shared" si="21"/>
        <v>0.99764733754089407</v>
      </c>
      <c r="K50" s="23">
        <f t="shared" si="21"/>
        <v>2.8702217286594403</v>
      </c>
      <c r="L50" s="23">
        <f t="shared" ref="L50:L54" si="22">_xlfn.STDEV.S(C50:K50)</f>
        <v>0.71508437835108807</v>
      </c>
      <c r="M50" s="23">
        <f t="shared" ref="M50:M54" si="23">AVERAGE(C50:K50)</f>
        <v>1.1590076679179964</v>
      </c>
    </row>
    <row r="51" spans="1:13" x14ac:dyDescent="0.25">
      <c r="A51" s="23">
        <v>10</v>
      </c>
      <c r="B51" s="23"/>
      <c r="C51" s="23">
        <f t="shared" ref="C51:K51" si="24">C18/50</f>
        <v>0.77764835488388595</v>
      </c>
      <c r="D51" s="23">
        <f t="shared" si="24"/>
        <v>0.16030418796416102</v>
      </c>
      <c r="E51" s="23">
        <f t="shared" si="24"/>
        <v>0.35658058336024195</v>
      </c>
      <c r="F51" s="23">
        <f t="shared" si="24"/>
        <v>0.37272668415361598</v>
      </c>
      <c r="G51" s="23">
        <f t="shared" si="24"/>
        <v>0.71747066398993797</v>
      </c>
      <c r="H51" s="23">
        <f t="shared" si="24"/>
        <v>1.4107345055007638</v>
      </c>
      <c r="I51" s="23">
        <f t="shared" si="24"/>
        <v>1.8103299633030481</v>
      </c>
      <c r="J51" s="23">
        <f t="shared" si="24"/>
        <v>0.66352617953702409</v>
      </c>
      <c r="K51" s="23">
        <f t="shared" si="24"/>
        <v>1.0350914184150179</v>
      </c>
      <c r="L51" s="23">
        <f t="shared" si="22"/>
        <v>0.53176001441387177</v>
      </c>
      <c r="M51" s="23">
        <f t="shared" si="23"/>
        <v>0.81160139345641069</v>
      </c>
    </row>
    <row r="52" spans="1:13" x14ac:dyDescent="0.25">
      <c r="A52" s="23">
        <v>20</v>
      </c>
      <c r="B52" s="23"/>
      <c r="C52" s="23">
        <f t="shared" ref="C52:K52" si="25">C19/50</f>
        <v>0.22319652558141598</v>
      </c>
      <c r="D52" s="23">
        <f t="shared" si="25"/>
        <v>0.7467291608707779</v>
      </c>
      <c r="E52" s="23">
        <f t="shared" si="25"/>
        <v>0.35666348498408396</v>
      </c>
      <c r="F52" s="23">
        <f t="shared" si="25"/>
        <v>0.54701961465579996</v>
      </c>
      <c r="G52" s="23">
        <f t="shared" si="25"/>
        <v>0.39172765249997399</v>
      </c>
      <c r="H52" s="23">
        <f t="shared" si="25"/>
        <v>0.1779134013665542</v>
      </c>
      <c r="I52" s="23">
        <f t="shared" si="25"/>
        <v>0.26787804417821398</v>
      </c>
      <c r="J52" s="23">
        <f t="shared" si="25"/>
        <v>0.64905527089564208</v>
      </c>
      <c r="K52" s="23">
        <f t="shared" si="25"/>
        <v>0.71112793732018997</v>
      </c>
      <c r="L52" s="23">
        <f t="shared" si="22"/>
        <v>0.2167856227985058</v>
      </c>
      <c r="M52" s="23">
        <f t="shared" si="23"/>
        <v>0.45236789915029468</v>
      </c>
    </row>
    <row r="53" spans="1:13" x14ac:dyDescent="0.25">
      <c r="A53" s="23">
        <v>50</v>
      </c>
      <c r="B53" s="23"/>
      <c r="C53" s="23">
        <f t="shared" ref="C53:K53" si="26">C20/50</f>
        <v>0.13901432189539981</v>
      </c>
      <c r="D53" s="23">
        <f t="shared" si="26"/>
        <v>8.2562631158043395E-2</v>
      </c>
      <c r="E53" s="23">
        <f t="shared" si="26"/>
        <v>0.12066073587029599</v>
      </c>
      <c r="F53" s="23">
        <f t="shared" si="26"/>
        <v>0.15244292068106138</v>
      </c>
      <c r="G53" s="23">
        <f t="shared" si="26"/>
        <v>9.4602721338131593E-2</v>
      </c>
      <c r="H53" s="23">
        <f t="shared" si="26"/>
        <v>0.1148337693108626</v>
      </c>
      <c r="I53" s="23">
        <f t="shared" si="26"/>
        <v>0.11842783891658479</v>
      </c>
      <c r="J53" s="23">
        <f t="shared" si="26"/>
        <v>0.26582546327463796</v>
      </c>
      <c r="K53" s="23">
        <f t="shared" si="26"/>
        <v>0.10047677608872659</v>
      </c>
      <c r="L53" s="23">
        <f t="shared" si="22"/>
        <v>5.4566558063543678E-2</v>
      </c>
      <c r="M53" s="23">
        <f t="shared" si="23"/>
        <v>0.13209413094819381</v>
      </c>
    </row>
    <row r="54" spans="1:13" x14ac:dyDescent="0.25">
      <c r="A54" s="23">
        <v>100</v>
      </c>
      <c r="B54" s="23"/>
      <c r="C54" s="23">
        <f t="shared" ref="C54:K54" si="27">C21/50</f>
        <v>0.16914997616632457</v>
      </c>
      <c r="D54" s="23">
        <f t="shared" si="27"/>
        <v>0.11010895414326641</v>
      </c>
      <c r="E54" s="23">
        <f t="shared" si="27"/>
        <v>0.10534483165919241</v>
      </c>
      <c r="F54" s="23">
        <f t="shared" si="27"/>
        <v>0.12223807904978599</v>
      </c>
      <c r="G54" s="23">
        <f t="shared" si="27"/>
        <v>0.15324707220190059</v>
      </c>
      <c r="H54" s="23">
        <f t="shared" si="27"/>
        <v>0.1232134708347226</v>
      </c>
      <c r="I54" s="23">
        <f t="shared" si="27"/>
        <v>9.6653343912605202E-2</v>
      </c>
      <c r="J54" s="23">
        <f t="shared" si="27"/>
        <v>7.5247800905161408E-2</v>
      </c>
      <c r="K54" s="23">
        <f t="shared" si="27"/>
        <v>6.5043300851643795E-2</v>
      </c>
      <c r="L54" s="23">
        <f t="shared" si="22"/>
        <v>3.3578971947028941E-2</v>
      </c>
      <c r="M54" s="23">
        <f t="shared" si="23"/>
        <v>0.1133607588582892</v>
      </c>
    </row>
    <row r="56" spans="1:13" x14ac:dyDescent="0.25">
      <c r="A56" s="23" t="s">
        <v>24</v>
      </c>
      <c r="B56" s="23"/>
      <c r="C56" s="23"/>
      <c r="D56" s="23"/>
      <c r="E56" s="23"/>
      <c r="F56" s="23"/>
      <c r="G56" s="23"/>
      <c r="H56" s="23"/>
      <c r="I56" s="23"/>
      <c r="J56" s="23"/>
      <c r="K56" s="23"/>
      <c r="L56" s="23"/>
      <c r="M56" s="23"/>
    </row>
    <row r="57" spans="1:13" x14ac:dyDescent="0.25">
      <c r="A57" s="23" t="s">
        <v>164</v>
      </c>
      <c r="B57" s="23"/>
      <c r="C57" s="23"/>
      <c r="D57" s="23"/>
      <c r="E57" s="23"/>
      <c r="F57" s="23"/>
      <c r="G57" s="23"/>
      <c r="H57" s="23"/>
      <c r="I57" s="23"/>
      <c r="J57" s="23"/>
      <c r="K57" s="23"/>
      <c r="L57" s="23"/>
      <c r="M57" s="23"/>
    </row>
    <row r="58" spans="1:13" x14ac:dyDescent="0.25">
      <c r="A58" s="23" t="s">
        <v>20</v>
      </c>
      <c r="B58" s="23"/>
      <c r="C58" s="44" t="s">
        <v>42</v>
      </c>
      <c r="D58" s="23"/>
      <c r="E58" s="23"/>
      <c r="F58" s="23"/>
      <c r="G58" s="23"/>
      <c r="H58" s="23"/>
      <c r="I58" s="23"/>
      <c r="J58" s="23"/>
      <c r="K58" s="23"/>
      <c r="L58" s="23" t="s">
        <v>70</v>
      </c>
      <c r="M58" s="23" t="s">
        <v>71</v>
      </c>
    </row>
    <row r="59" spans="1:13" x14ac:dyDescent="0.25">
      <c r="A59" s="23">
        <v>3</v>
      </c>
      <c r="B59" s="23"/>
      <c r="C59" s="23">
        <f t="shared" ref="C59:K59" si="28">C27/50</f>
        <v>1.1639076962735759</v>
      </c>
      <c r="D59" s="23">
        <f t="shared" si="28"/>
        <v>0.495166925930284</v>
      </c>
      <c r="E59" s="23">
        <f t="shared" si="28"/>
        <v>0.37448030598138204</v>
      </c>
      <c r="F59" s="23">
        <f t="shared" si="28"/>
        <v>1.24082687220306</v>
      </c>
      <c r="G59" s="23">
        <f t="shared" si="28"/>
        <v>0.88432223626389794</v>
      </c>
      <c r="H59" s="23">
        <f t="shared" si="28"/>
        <v>0.96455509808076201</v>
      </c>
      <c r="I59" s="23">
        <f t="shared" si="28"/>
        <v>1.294137910244028</v>
      </c>
      <c r="J59" s="23">
        <f t="shared" si="28"/>
        <v>2.8142335383801402</v>
      </c>
      <c r="K59" s="23">
        <f t="shared" si="28"/>
        <v>0.76902004493442999</v>
      </c>
      <c r="L59" s="23">
        <f t="shared" ref="L59:L64" si="29">_xlfn.STDEV.S(C59:K59)</f>
        <v>0.71288925867773179</v>
      </c>
      <c r="M59" s="23">
        <f t="shared" ref="M59:M64" si="30">AVERAGE(C59:K59)</f>
        <v>1.1111834031435068</v>
      </c>
    </row>
    <row r="60" spans="1:13" x14ac:dyDescent="0.25">
      <c r="A60" s="23">
        <v>6</v>
      </c>
      <c r="B60" s="23"/>
      <c r="C60" s="23">
        <f t="shared" ref="C60:K60" si="31">C28/50</f>
        <v>0.34992270826322197</v>
      </c>
      <c r="D60" s="23">
        <f t="shared" si="31"/>
        <v>0.24148356771662599</v>
      </c>
      <c r="E60" s="23">
        <f t="shared" si="31"/>
        <v>0.42698135071868798</v>
      </c>
      <c r="F60" s="23">
        <f t="shared" si="31"/>
        <v>0.18049914525786939</v>
      </c>
      <c r="G60" s="23">
        <f t="shared" si="31"/>
        <v>0.34563814281868199</v>
      </c>
      <c r="H60" s="23">
        <f t="shared" si="31"/>
        <v>0.414717036274318</v>
      </c>
      <c r="I60" s="23">
        <f t="shared" si="31"/>
        <v>0.48732445237594801</v>
      </c>
      <c r="J60" s="23">
        <f t="shared" si="31"/>
        <v>0.45875307181602598</v>
      </c>
      <c r="K60" s="23">
        <f t="shared" si="31"/>
        <v>0.31606742611635402</v>
      </c>
      <c r="L60" s="23">
        <f t="shared" si="29"/>
        <v>0.1011868531365267</v>
      </c>
      <c r="M60" s="23">
        <f t="shared" si="30"/>
        <v>0.35793187792863701</v>
      </c>
    </row>
    <row r="61" spans="1:13" x14ac:dyDescent="0.25">
      <c r="A61" s="23">
        <v>10</v>
      </c>
      <c r="B61" s="23"/>
      <c r="C61" s="23">
        <f t="shared" ref="C61:K61" si="32">C29/50</f>
        <v>0.238641148364024</v>
      </c>
      <c r="D61" s="23">
        <f t="shared" si="32"/>
        <v>0.18688823585286157</v>
      </c>
      <c r="E61" s="23">
        <f t="shared" si="32"/>
        <v>0.23022824331117397</v>
      </c>
      <c r="F61" s="23">
        <f t="shared" si="32"/>
        <v>0.20231231842462802</v>
      </c>
      <c r="G61" s="23">
        <f t="shared" si="32"/>
        <v>0.22773083786147802</v>
      </c>
      <c r="H61" s="23">
        <f t="shared" si="32"/>
        <v>0.22884316481892</v>
      </c>
      <c r="I61" s="23">
        <f t="shared" si="32"/>
        <v>0.39521686798829997</v>
      </c>
      <c r="J61" s="23">
        <f t="shared" si="32"/>
        <v>0.30807653608024599</v>
      </c>
      <c r="K61" s="23">
        <f t="shared" si="32"/>
        <v>0.18324608438202902</v>
      </c>
      <c r="L61" s="23">
        <f t="shared" si="29"/>
        <v>6.7428486959584338E-2</v>
      </c>
      <c r="M61" s="23">
        <f t="shared" si="30"/>
        <v>0.24457593745374004</v>
      </c>
    </row>
    <row r="62" spans="1:13" x14ac:dyDescent="0.25">
      <c r="A62" s="23">
        <v>20</v>
      </c>
      <c r="B62" s="23"/>
      <c r="C62" s="23">
        <f t="shared" ref="C62:K62" si="33">C30/50</f>
        <v>0.12822218321906878</v>
      </c>
      <c r="D62" s="23">
        <f t="shared" si="33"/>
        <v>0.1319914514723616</v>
      </c>
      <c r="E62" s="23">
        <f t="shared" si="33"/>
        <v>0.12643888506248621</v>
      </c>
      <c r="F62" s="23">
        <f t="shared" si="33"/>
        <v>0.13669303295093441</v>
      </c>
      <c r="G62" s="23">
        <f t="shared" si="33"/>
        <v>0.10047340124347279</v>
      </c>
      <c r="H62" s="23">
        <f t="shared" si="33"/>
        <v>0.12091689565241999</v>
      </c>
      <c r="I62" s="23">
        <f t="shared" si="33"/>
        <v>0.14189614713644239</v>
      </c>
      <c r="J62" s="23">
        <f t="shared" si="33"/>
        <v>0.20402236892789802</v>
      </c>
      <c r="K62" s="23">
        <f t="shared" si="33"/>
        <v>0.14537140631506199</v>
      </c>
      <c r="L62" s="23">
        <f t="shared" si="29"/>
        <v>2.8265834163178891E-2</v>
      </c>
      <c r="M62" s="23">
        <f t="shared" si="30"/>
        <v>0.13733619688668292</v>
      </c>
    </row>
    <row r="63" spans="1:13" x14ac:dyDescent="0.25">
      <c r="A63" s="23">
        <v>50</v>
      </c>
      <c r="B63" s="23"/>
      <c r="C63" s="23">
        <f t="shared" ref="C63:K63" si="34">C31/50</f>
        <v>0.11291410194490259</v>
      </c>
      <c r="D63" s="23">
        <f t="shared" si="34"/>
        <v>0.1260687813667784</v>
      </c>
      <c r="E63" s="23">
        <f t="shared" si="34"/>
        <v>0.10734055630383679</v>
      </c>
      <c r="F63" s="23">
        <f t="shared" si="34"/>
        <v>9.2192010636957797E-2</v>
      </c>
      <c r="G63" s="23">
        <f t="shared" si="34"/>
        <v>7.0581181659453804E-2</v>
      </c>
      <c r="H63" s="23">
        <f t="shared" si="34"/>
        <v>9.1422740190136395E-2</v>
      </c>
      <c r="I63" s="23">
        <f t="shared" si="34"/>
        <v>0.10900896666100801</v>
      </c>
      <c r="J63" s="23">
        <f t="shared" si="34"/>
        <v>9.4243190075957592E-2</v>
      </c>
      <c r="K63" s="23">
        <f t="shared" si="34"/>
        <v>0.1480611139446672</v>
      </c>
      <c r="L63" s="23">
        <f t="shared" si="29"/>
        <v>2.2432954212652841E-2</v>
      </c>
      <c r="M63" s="23">
        <f t="shared" si="30"/>
        <v>0.10575918253152208</v>
      </c>
    </row>
    <row r="64" spans="1:13" x14ac:dyDescent="0.25">
      <c r="A64" s="23">
        <v>100</v>
      </c>
      <c r="B64" s="23"/>
      <c r="C64" s="23">
        <f t="shared" ref="C64:K64" si="35">C32/50</f>
        <v>8.6457924399851394E-2</v>
      </c>
      <c r="D64" s="23">
        <f t="shared" si="35"/>
        <v>7.3710866858292604E-2</v>
      </c>
      <c r="E64" s="23">
        <f t="shared" si="35"/>
        <v>0.10961982476292739</v>
      </c>
      <c r="F64" s="23">
        <f t="shared" si="35"/>
        <v>9.0503302773724204E-2</v>
      </c>
      <c r="G64" s="23">
        <f t="shared" si="35"/>
        <v>6.863545951036959E-2</v>
      </c>
      <c r="H64" s="23">
        <f t="shared" si="35"/>
        <v>8.2427798639580399E-2</v>
      </c>
      <c r="I64" s="23">
        <f t="shared" si="35"/>
        <v>9.184477944421561E-2</v>
      </c>
      <c r="J64" s="23">
        <f t="shared" si="35"/>
        <v>8.5351261961049599E-2</v>
      </c>
      <c r="K64" s="23">
        <f t="shared" si="35"/>
        <v>9.9586848191569613E-2</v>
      </c>
      <c r="L64" s="23">
        <f t="shared" si="29"/>
        <v>1.2453270404868516E-2</v>
      </c>
      <c r="M64" s="23">
        <f t="shared" si="30"/>
        <v>8.7570896282397837E-2</v>
      </c>
    </row>
  </sheetData>
  <mergeCells count="1">
    <mergeCell ref="O6:R25"/>
  </mergeCell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7E0FFE-04D3-46BC-94BE-FA0975239010}">
  <sheetPr codeName="Sheet9"/>
  <dimension ref="A2:P58"/>
  <sheetViews>
    <sheetView zoomScale="80" zoomScaleNormal="80" workbookViewId="0">
      <selection activeCell="H57" sqref="H57"/>
    </sheetView>
  </sheetViews>
  <sheetFormatPr defaultRowHeight="15" x14ac:dyDescent="0.25"/>
  <cols>
    <col min="6" max="6" width="20.28515625" bestFit="1" customWidth="1"/>
    <col min="8" max="8" width="28.28515625" bestFit="1" customWidth="1"/>
  </cols>
  <sheetData>
    <row r="2" spans="1:9" x14ac:dyDescent="0.25">
      <c r="A2" t="s">
        <v>100</v>
      </c>
      <c r="C2" t="s">
        <v>104</v>
      </c>
    </row>
    <row r="4" spans="1:9" x14ac:dyDescent="0.25">
      <c r="A4" t="s">
        <v>39</v>
      </c>
      <c r="C4" t="s">
        <v>106</v>
      </c>
    </row>
    <row r="5" spans="1:9" x14ac:dyDescent="0.25">
      <c r="D5" t="s">
        <v>72</v>
      </c>
      <c r="F5" t="s">
        <v>74</v>
      </c>
      <c r="G5" s="8" t="s">
        <v>0</v>
      </c>
      <c r="H5" t="s">
        <v>73</v>
      </c>
      <c r="I5" t="s">
        <v>75</v>
      </c>
    </row>
    <row r="6" spans="1:9" x14ac:dyDescent="0.25">
      <c r="B6" s="2"/>
      <c r="C6">
        <v>2</v>
      </c>
      <c r="D6">
        <v>0.10168199999999999</v>
      </c>
      <c r="F6">
        <v>0.18853084160556199</v>
      </c>
      <c r="G6">
        <f>2^C6</f>
        <v>4</v>
      </c>
      <c r="H6">
        <v>0.17775918874739599</v>
      </c>
      <c r="I6">
        <v>0.21310193394523999</v>
      </c>
    </row>
    <row r="7" spans="1:9" x14ac:dyDescent="0.25">
      <c r="B7" s="2"/>
      <c r="C7">
        <v>3</v>
      </c>
      <c r="D7">
        <v>6.1126E-2</v>
      </c>
      <c r="F7">
        <v>8.7209574022498001E-2</v>
      </c>
      <c r="G7">
        <f t="shared" ref="G7:G14" si="0">2^C7</f>
        <v>8</v>
      </c>
      <c r="H7">
        <v>4.9058214509409802E-2</v>
      </c>
      <c r="I7">
        <v>7.2586550981413103E-2</v>
      </c>
    </row>
    <row r="8" spans="1:9" x14ac:dyDescent="0.25">
      <c r="B8" s="2"/>
      <c r="C8">
        <v>4</v>
      </c>
      <c r="D8">
        <v>2.7441E-2</v>
      </c>
      <c r="F8">
        <v>6.9188605844148696E-2</v>
      </c>
      <c r="G8">
        <f t="shared" si="0"/>
        <v>16</v>
      </c>
      <c r="H8">
        <v>3.9409632715192502E-2</v>
      </c>
      <c r="I8">
        <v>5.3441522968346603E-2</v>
      </c>
    </row>
    <row r="9" spans="1:9" x14ac:dyDescent="0.25">
      <c r="B9" s="2"/>
      <c r="C9">
        <v>5</v>
      </c>
      <c r="D9">
        <v>1.5049E-2</v>
      </c>
      <c r="F9">
        <v>4.7961132643325799E-2</v>
      </c>
      <c r="G9">
        <f t="shared" si="0"/>
        <v>32</v>
      </c>
      <c r="H9">
        <v>1.5642521453495501E-2</v>
      </c>
      <c r="I9">
        <v>4.0384875729254803E-2</v>
      </c>
    </row>
    <row r="10" spans="1:9" x14ac:dyDescent="0.25">
      <c r="B10" s="2"/>
      <c r="C10">
        <v>6</v>
      </c>
      <c r="D10">
        <v>7.7210000000000004E-3</v>
      </c>
      <c r="F10">
        <v>3.5735937328226698E-2</v>
      </c>
      <c r="G10">
        <f t="shared" si="0"/>
        <v>64</v>
      </c>
      <c r="H10">
        <v>5.0996018993861199E-3</v>
      </c>
      <c r="I10">
        <v>1.5773208335512798E-2</v>
      </c>
    </row>
    <row r="11" spans="1:9" x14ac:dyDescent="0.25">
      <c r="B11" s="2"/>
      <c r="C11">
        <v>7</v>
      </c>
      <c r="D11">
        <v>3.6129999999999999E-3</v>
      </c>
      <c r="F11">
        <v>2.40921945419413E-3</v>
      </c>
      <c r="G11">
        <f t="shared" si="0"/>
        <v>128</v>
      </c>
      <c r="H11">
        <v>2.0110562546285398E-3</v>
      </c>
      <c r="I11">
        <v>7.2775779810005598E-3</v>
      </c>
    </row>
    <row r="12" spans="1:9" x14ac:dyDescent="0.25">
      <c r="B12" s="2"/>
      <c r="C12">
        <v>8</v>
      </c>
      <c r="D12">
        <v>2.1719999999999999E-3</v>
      </c>
      <c r="F12">
        <v>1.7048106557138001E-3</v>
      </c>
      <c r="G12">
        <f t="shared" si="0"/>
        <v>256</v>
      </c>
      <c r="H12">
        <v>1.4554767139559699E-3</v>
      </c>
      <c r="I12">
        <v>5.1213280458354002E-3</v>
      </c>
    </row>
    <row r="13" spans="1:9" x14ac:dyDescent="0.25">
      <c r="B13" s="2"/>
      <c r="C13">
        <v>9</v>
      </c>
      <c r="D13">
        <v>1.5169999999999999E-3</v>
      </c>
      <c r="F13">
        <v>1.25749350267956E-3</v>
      </c>
      <c r="G13">
        <f t="shared" si="0"/>
        <v>512</v>
      </c>
      <c r="H13">
        <v>1.0596651870972799E-3</v>
      </c>
      <c r="I13">
        <v>4.0024357790295097E-3</v>
      </c>
    </row>
    <row r="14" spans="1:9" x14ac:dyDescent="0.25">
      <c r="B14" s="2"/>
      <c r="C14">
        <v>10</v>
      </c>
      <c r="D14">
        <v>8.8900000000000003E-4</v>
      </c>
      <c r="F14" s="2">
        <v>8.9428677439855298E-4</v>
      </c>
      <c r="G14">
        <f t="shared" si="0"/>
        <v>1024</v>
      </c>
      <c r="H14" s="2">
        <v>6.2440169029714596E-4</v>
      </c>
      <c r="I14">
        <v>1.51458472648636E-3</v>
      </c>
    </row>
    <row r="15" spans="1:9" x14ac:dyDescent="0.25">
      <c r="B15" s="2"/>
    </row>
    <row r="16" spans="1:9" x14ac:dyDescent="0.25">
      <c r="B16" s="2"/>
    </row>
    <row r="17" spans="1:16" x14ac:dyDescent="0.25">
      <c r="A17" t="s">
        <v>101</v>
      </c>
      <c r="B17" s="7" t="s">
        <v>105</v>
      </c>
      <c r="H17" t="s">
        <v>39</v>
      </c>
    </row>
    <row r="19" spans="1:16" x14ac:dyDescent="0.25">
      <c r="B19" s="23"/>
      <c r="C19" s="23" t="s">
        <v>102</v>
      </c>
      <c r="D19" s="23"/>
      <c r="E19" s="23" t="s">
        <v>103</v>
      </c>
      <c r="H19" s="23"/>
      <c r="I19" s="23" t="s">
        <v>102</v>
      </c>
      <c r="J19" s="23"/>
      <c r="K19" s="23" t="s">
        <v>103</v>
      </c>
    </row>
    <row r="20" spans="1:16" x14ac:dyDescent="0.25">
      <c r="B20" s="23" t="s">
        <v>0</v>
      </c>
      <c r="C20" s="23" t="s">
        <v>42</v>
      </c>
      <c r="D20" s="23"/>
      <c r="E20" s="23" t="s">
        <v>42</v>
      </c>
      <c r="H20" s="23" t="s">
        <v>0</v>
      </c>
      <c r="I20" s="23" t="s">
        <v>42</v>
      </c>
      <c r="J20" s="23"/>
      <c r="K20" s="23" t="s">
        <v>42</v>
      </c>
    </row>
    <row r="21" spans="1:16" ht="15.75" thickBot="1" x14ac:dyDescent="0.3">
      <c r="B21" s="23">
        <v>4</v>
      </c>
      <c r="C21" s="23">
        <v>0.10959605242709</v>
      </c>
      <c r="D21" s="23"/>
      <c r="E21" s="23">
        <v>0.108766035725804</v>
      </c>
      <c r="H21" s="23">
        <v>4</v>
      </c>
      <c r="I21" s="23">
        <v>0.10959605242709</v>
      </c>
      <c r="J21" s="23"/>
      <c r="K21" s="23">
        <v>0.108766035725804</v>
      </c>
    </row>
    <row r="22" spans="1:16" x14ac:dyDescent="0.25">
      <c r="B22" s="23">
        <v>8</v>
      </c>
      <c r="C22" s="23">
        <v>6.9477406311612297E-2</v>
      </c>
      <c r="D22" s="23"/>
      <c r="E22" s="23">
        <v>6.6183553492188199E-2</v>
      </c>
      <c r="H22" s="23">
        <v>8</v>
      </c>
      <c r="I22" s="23">
        <v>6.9477406311612297E-2</v>
      </c>
      <c r="J22" s="23"/>
      <c r="K22" s="23">
        <v>6.6183553492188199E-2</v>
      </c>
      <c r="M22" s="59" t="s">
        <v>197</v>
      </c>
      <c r="N22" s="60"/>
      <c r="O22" s="60"/>
      <c r="P22" s="61"/>
    </row>
    <row r="23" spans="1:16" x14ac:dyDescent="0.25">
      <c r="B23" s="23">
        <v>16</v>
      </c>
      <c r="C23" s="23">
        <v>5.38728020166254E-2</v>
      </c>
      <c r="D23" s="23"/>
      <c r="E23" s="23">
        <v>4.5583368176363298E-2</v>
      </c>
      <c r="H23" s="23">
        <v>16</v>
      </c>
      <c r="I23" s="23">
        <v>5.38728020166254E-2</v>
      </c>
      <c r="J23" s="23"/>
      <c r="K23" s="23">
        <v>4.5583368176363298E-2</v>
      </c>
      <c r="M23" s="62"/>
      <c r="N23" s="63"/>
      <c r="O23" s="63"/>
      <c r="P23" s="64"/>
    </row>
    <row r="24" spans="1:16" x14ac:dyDescent="0.25">
      <c r="B24" s="23">
        <v>32</v>
      </c>
      <c r="C24" s="23">
        <v>4.58088633707677E-2</v>
      </c>
      <c r="D24" s="23"/>
      <c r="E24" s="23">
        <v>2.5627316755448999E-2</v>
      </c>
      <c r="H24" s="23">
        <v>32</v>
      </c>
      <c r="I24" s="23">
        <v>4.58088633707677E-2</v>
      </c>
      <c r="J24" s="23"/>
      <c r="K24" s="23">
        <v>2.5627316755448999E-2</v>
      </c>
      <c r="M24" s="62"/>
      <c r="N24" s="63"/>
      <c r="O24" s="63"/>
      <c r="P24" s="64"/>
    </row>
    <row r="25" spans="1:16" x14ac:dyDescent="0.25">
      <c r="B25" s="23">
        <v>64</v>
      </c>
      <c r="C25" s="23">
        <v>1.5520851388393099E-2</v>
      </c>
      <c r="D25" s="23"/>
      <c r="E25" s="23">
        <v>2.0922980434282101E-2</v>
      </c>
      <c r="H25" s="23">
        <v>64</v>
      </c>
      <c r="I25" s="23">
        <v>1.5520851388393099E-2</v>
      </c>
      <c r="J25" s="23"/>
      <c r="K25" s="23">
        <v>2.0922980434282101E-2</v>
      </c>
      <c r="M25" s="62"/>
      <c r="N25" s="63"/>
      <c r="O25" s="63"/>
      <c r="P25" s="64"/>
    </row>
    <row r="26" spans="1:16" x14ac:dyDescent="0.25">
      <c r="B26" s="23">
        <v>128</v>
      </c>
      <c r="C26" s="23">
        <v>7.1019288637636097E-3</v>
      </c>
      <c r="D26" s="23"/>
      <c r="E26" s="23">
        <v>1.4494683556970299E-2</v>
      </c>
      <c r="H26" s="23">
        <v>128</v>
      </c>
      <c r="I26" s="23">
        <v>7.1019288637636097E-3</v>
      </c>
      <c r="J26" s="23"/>
      <c r="K26" s="23">
        <v>1.4494683556970299E-2</v>
      </c>
      <c r="M26" s="62"/>
      <c r="N26" s="63"/>
      <c r="O26" s="63"/>
      <c r="P26" s="64"/>
    </row>
    <row r="27" spans="1:16" x14ac:dyDescent="0.25">
      <c r="B27" s="23">
        <v>256</v>
      </c>
      <c r="C27" s="23">
        <v>5.4324999602988096E-3</v>
      </c>
      <c r="D27" s="23"/>
      <c r="E27" s="23">
        <v>7.9045067338571404E-3</v>
      </c>
      <c r="H27" s="23">
        <v>256</v>
      </c>
      <c r="I27" s="23">
        <v>5.4324999602988096E-3</v>
      </c>
      <c r="J27" s="23"/>
      <c r="K27" s="23">
        <v>7.9045067338571404E-3</v>
      </c>
      <c r="M27" s="62"/>
      <c r="N27" s="63"/>
      <c r="O27" s="63"/>
      <c r="P27" s="64"/>
    </row>
    <row r="28" spans="1:16" x14ac:dyDescent="0.25">
      <c r="B28" s="23">
        <v>512</v>
      </c>
      <c r="C28" s="23">
        <v>4.0094873673098197E-3</v>
      </c>
      <c r="D28" s="23"/>
      <c r="E28" s="23">
        <v>4.0159658483106602E-3</v>
      </c>
      <c r="H28" s="23">
        <v>512</v>
      </c>
      <c r="I28" s="23">
        <v>4.0094873673098197E-3</v>
      </c>
      <c r="J28" s="23"/>
      <c r="K28" s="23">
        <v>4.0159658483106602E-3</v>
      </c>
      <c r="M28" s="62"/>
      <c r="N28" s="63"/>
      <c r="O28" s="63"/>
      <c r="P28" s="64"/>
    </row>
    <row r="29" spans="1:16" x14ac:dyDescent="0.25">
      <c r="B29" s="23">
        <v>1024</v>
      </c>
      <c r="C29" s="23">
        <v>1.49875761457831E-3</v>
      </c>
      <c r="D29" s="23"/>
      <c r="E29" s="23">
        <v>2.4314398792357099E-3</v>
      </c>
      <c r="H29" s="23">
        <v>1024</v>
      </c>
      <c r="I29" s="23">
        <v>1.49875761457831E-3</v>
      </c>
      <c r="J29" s="23"/>
      <c r="K29" s="23">
        <v>2.4314398792357099E-3</v>
      </c>
      <c r="M29" s="62"/>
      <c r="N29" s="63"/>
      <c r="O29" s="63"/>
      <c r="P29" s="64"/>
    </row>
    <row r="30" spans="1:16" x14ac:dyDescent="0.25">
      <c r="M30" s="62"/>
      <c r="N30" s="63"/>
      <c r="O30" s="63"/>
      <c r="P30" s="64"/>
    </row>
    <row r="31" spans="1:16" x14ac:dyDescent="0.25">
      <c r="M31" s="62"/>
      <c r="N31" s="63"/>
      <c r="O31" s="63"/>
      <c r="P31" s="64"/>
    </row>
    <row r="32" spans="1:16" x14ac:dyDescent="0.25">
      <c r="M32" s="62"/>
      <c r="N32" s="63"/>
      <c r="O32" s="63"/>
      <c r="P32" s="64"/>
    </row>
    <row r="33" spans="13:16" x14ac:dyDescent="0.25">
      <c r="M33" s="62"/>
      <c r="N33" s="63"/>
      <c r="O33" s="63"/>
      <c r="P33" s="64"/>
    </row>
    <row r="34" spans="13:16" x14ac:dyDescent="0.25">
      <c r="M34" s="62"/>
      <c r="N34" s="63"/>
      <c r="O34" s="63"/>
      <c r="P34" s="64"/>
    </row>
    <row r="35" spans="13:16" x14ac:dyDescent="0.25">
      <c r="M35" s="62"/>
      <c r="N35" s="63"/>
      <c r="O35" s="63"/>
      <c r="P35" s="64"/>
    </row>
    <row r="36" spans="13:16" x14ac:dyDescent="0.25">
      <c r="M36" s="62"/>
      <c r="N36" s="63"/>
      <c r="O36" s="63"/>
      <c r="P36" s="64"/>
    </row>
    <row r="37" spans="13:16" x14ac:dyDescent="0.25">
      <c r="M37" s="62"/>
      <c r="N37" s="63"/>
      <c r="O37" s="63"/>
      <c r="P37" s="64"/>
    </row>
    <row r="38" spans="13:16" x14ac:dyDescent="0.25">
      <c r="M38" s="62"/>
      <c r="N38" s="63"/>
      <c r="O38" s="63"/>
      <c r="P38" s="64"/>
    </row>
    <row r="39" spans="13:16" x14ac:dyDescent="0.25">
      <c r="M39" s="62"/>
      <c r="N39" s="63"/>
      <c r="O39" s="63"/>
      <c r="P39" s="64"/>
    </row>
    <row r="40" spans="13:16" x14ac:dyDescent="0.25">
      <c r="M40" s="62"/>
      <c r="N40" s="63"/>
      <c r="O40" s="63"/>
      <c r="P40" s="64"/>
    </row>
    <row r="41" spans="13:16" ht="15.75" thickBot="1" x14ac:dyDescent="0.3">
      <c r="M41" s="65"/>
      <c r="N41" s="66"/>
      <c r="O41" s="66"/>
      <c r="P41" s="67"/>
    </row>
    <row r="58" spans="12:13" x14ac:dyDescent="0.25">
      <c r="L58" s="68"/>
      <c r="M58" s="68"/>
    </row>
  </sheetData>
  <mergeCells count="2">
    <mergeCell ref="L58:M58"/>
    <mergeCell ref="M22:P41"/>
  </mergeCells>
  <pageMargins left="0.7" right="0.7" top="0.75" bottom="0.75" header="0.3" footer="0.3"/>
  <pageSetup orientation="portrait" verticalDpi="30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566D84-90BB-4429-974D-DF07672288E1}">
  <dimension ref="A1:BX76"/>
  <sheetViews>
    <sheetView tabSelected="1" topLeftCell="AS1" workbookViewId="0">
      <selection activeCell="BG62" sqref="BG62"/>
    </sheetView>
  </sheetViews>
  <sheetFormatPr defaultRowHeight="15" x14ac:dyDescent="0.25"/>
  <cols>
    <col min="7" max="7" width="9.42578125" customWidth="1"/>
    <col min="8" max="17" width="5.7109375" customWidth="1"/>
    <col min="19" max="19" width="9.140625" style="30"/>
    <col min="22" max="31" width="5.7109375" customWidth="1"/>
    <col min="34" max="34" width="9.5703125" customWidth="1"/>
    <col min="35" max="44" width="5.7109375" customWidth="1"/>
  </cols>
  <sheetData>
    <row r="1" spans="1:76" x14ac:dyDescent="0.25">
      <c r="A1" s="72" t="s">
        <v>196</v>
      </c>
      <c r="B1" s="73"/>
      <c r="C1" s="73"/>
      <c r="D1" s="73"/>
      <c r="E1" s="74"/>
      <c r="G1" t="s">
        <v>120</v>
      </c>
      <c r="U1" t="s">
        <v>178</v>
      </c>
      <c r="AH1" t="s">
        <v>119</v>
      </c>
      <c r="AU1" t="s">
        <v>198</v>
      </c>
      <c r="BL1" t="s">
        <v>198</v>
      </c>
      <c r="BO1" s="33" t="s">
        <v>203</v>
      </c>
    </row>
    <row r="2" spans="1:76" ht="15" customHeight="1" x14ac:dyDescent="0.25">
      <c r="A2" s="75"/>
      <c r="B2" s="76"/>
      <c r="C2" s="76"/>
      <c r="D2" s="76"/>
      <c r="E2" s="77"/>
      <c r="G2" t="s">
        <v>117</v>
      </c>
      <c r="R2" s="69" t="s">
        <v>118</v>
      </c>
      <c r="S2" s="69"/>
      <c r="U2" t="s">
        <v>117</v>
      </c>
      <c r="AH2" t="s">
        <v>117</v>
      </c>
      <c r="AU2" t="s">
        <v>117</v>
      </c>
      <c r="BL2" t="s">
        <v>117</v>
      </c>
    </row>
    <row r="3" spans="1:76" x14ac:dyDescent="0.25">
      <c r="A3" s="75"/>
      <c r="B3" s="76"/>
      <c r="C3" s="76"/>
      <c r="D3" s="76"/>
      <c r="E3" s="77"/>
      <c r="R3" s="69"/>
      <c r="S3" s="69"/>
      <c r="U3" t="s">
        <v>96</v>
      </c>
      <c r="AU3" t="s">
        <v>199</v>
      </c>
      <c r="BL3" t="s">
        <v>199</v>
      </c>
    </row>
    <row r="4" spans="1:76" x14ac:dyDescent="0.25">
      <c r="A4" s="75"/>
      <c r="B4" s="76"/>
      <c r="C4" s="76"/>
      <c r="D4" s="76"/>
      <c r="E4" s="77"/>
      <c r="G4" s="20" t="s">
        <v>115</v>
      </c>
      <c r="H4" s="70" t="s">
        <v>109</v>
      </c>
      <c r="I4" s="71"/>
      <c r="J4" s="70" t="s">
        <v>110</v>
      </c>
      <c r="K4" s="71"/>
      <c r="L4" s="70" t="s">
        <v>113</v>
      </c>
      <c r="M4" s="71"/>
      <c r="N4" s="70" t="s">
        <v>114</v>
      </c>
      <c r="O4" s="71"/>
      <c r="P4" s="70" t="s">
        <v>144</v>
      </c>
      <c r="Q4" s="71"/>
      <c r="R4" s="69"/>
      <c r="S4" s="69"/>
      <c r="U4" s="20" t="s">
        <v>115</v>
      </c>
      <c r="V4" s="70" t="s">
        <v>109</v>
      </c>
      <c r="W4" s="71"/>
      <c r="X4" s="70" t="s">
        <v>110</v>
      </c>
      <c r="Y4" s="71"/>
      <c r="Z4" s="70" t="s">
        <v>113</v>
      </c>
      <c r="AA4" s="71"/>
      <c r="AB4" s="70" t="s">
        <v>114</v>
      </c>
      <c r="AC4" s="71"/>
      <c r="AD4" s="70" t="s">
        <v>144</v>
      </c>
      <c r="AE4" s="71"/>
      <c r="AH4" s="20" t="s">
        <v>115</v>
      </c>
      <c r="AI4" s="70" t="s">
        <v>109</v>
      </c>
      <c r="AJ4" s="71"/>
      <c r="AK4" s="70" t="s">
        <v>110</v>
      </c>
      <c r="AL4" s="71"/>
      <c r="AM4" s="70" t="s">
        <v>113</v>
      </c>
      <c r="AN4" s="71"/>
      <c r="AO4" s="70" t="s">
        <v>114</v>
      </c>
      <c r="AP4" s="71"/>
      <c r="AQ4" s="70" t="s">
        <v>144</v>
      </c>
      <c r="AR4" s="71"/>
      <c r="AU4" s="20" t="s">
        <v>115</v>
      </c>
      <c r="AV4" s="70" t="s">
        <v>109</v>
      </c>
      <c r="AW4" s="71"/>
      <c r="AX4" s="70" t="s">
        <v>110</v>
      </c>
      <c r="AY4" s="71"/>
      <c r="AZ4" s="70" t="s">
        <v>200</v>
      </c>
      <c r="BA4" s="71"/>
      <c r="BB4" s="70" t="s">
        <v>201</v>
      </c>
      <c r="BC4" s="71"/>
      <c r="BD4" s="70" t="s">
        <v>114</v>
      </c>
      <c r="BE4" s="71"/>
      <c r="BF4" s="70" t="s">
        <v>144</v>
      </c>
      <c r="BG4" s="71"/>
      <c r="BH4" s="70" t="s">
        <v>202</v>
      </c>
      <c r="BI4" s="71"/>
      <c r="BL4" s="20" t="s">
        <v>115</v>
      </c>
      <c r="BM4" s="70" t="s">
        <v>109</v>
      </c>
      <c r="BN4" s="71"/>
      <c r="BO4" s="70" t="s">
        <v>110</v>
      </c>
      <c r="BP4" s="71"/>
      <c r="BQ4" s="70" t="s">
        <v>200</v>
      </c>
      <c r="BR4" s="71"/>
      <c r="BS4" s="46" t="s">
        <v>114</v>
      </c>
      <c r="BT4" s="47"/>
      <c r="BU4" s="46" t="s">
        <v>144</v>
      </c>
      <c r="BV4" s="47"/>
      <c r="BW4" s="70" t="s">
        <v>202</v>
      </c>
      <c r="BX4" s="71"/>
    </row>
    <row r="5" spans="1:76" x14ac:dyDescent="0.25">
      <c r="A5" s="75"/>
      <c r="B5" s="76"/>
      <c r="C5" s="76"/>
      <c r="D5" s="76"/>
      <c r="E5" s="77"/>
      <c r="G5" s="18" t="s">
        <v>0</v>
      </c>
      <c r="H5" s="17" t="s">
        <v>111</v>
      </c>
      <c r="I5" s="16" t="s">
        <v>112</v>
      </c>
      <c r="J5" s="17" t="s">
        <v>111</v>
      </c>
      <c r="K5" s="16" t="s">
        <v>112</v>
      </c>
      <c r="L5" s="17" t="s">
        <v>111</v>
      </c>
      <c r="M5" s="16" t="s">
        <v>112</v>
      </c>
      <c r="N5" s="17" t="s">
        <v>111</v>
      </c>
      <c r="O5" s="16" t="s">
        <v>112</v>
      </c>
      <c r="P5" s="17" t="s">
        <v>111</v>
      </c>
      <c r="Q5" s="16" t="s">
        <v>112</v>
      </c>
      <c r="R5" s="69"/>
      <c r="S5" s="69"/>
      <c r="U5" s="18" t="s">
        <v>0</v>
      </c>
      <c r="V5" s="17" t="s">
        <v>111</v>
      </c>
      <c r="W5" s="16" t="s">
        <v>112</v>
      </c>
      <c r="X5" s="17" t="s">
        <v>111</v>
      </c>
      <c r="Y5" s="16" t="s">
        <v>112</v>
      </c>
      <c r="Z5" s="17" t="s">
        <v>111</v>
      </c>
      <c r="AA5" s="16" t="s">
        <v>112</v>
      </c>
      <c r="AB5" s="17" t="s">
        <v>111</v>
      </c>
      <c r="AC5" s="16" t="s">
        <v>112</v>
      </c>
      <c r="AD5" s="17" t="s">
        <v>111</v>
      </c>
      <c r="AE5" s="16" t="s">
        <v>112</v>
      </c>
      <c r="AH5" s="18" t="s">
        <v>0</v>
      </c>
      <c r="AI5" s="17" t="s">
        <v>111</v>
      </c>
      <c r="AJ5" s="16" t="s">
        <v>112</v>
      </c>
      <c r="AK5" s="17" t="s">
        <v>111</v>
      </c>
      <c r="AL5" s="16" t="s">
        <v>112</v>
      </c>
      <c r="AM5" s="17" t="s">
        <v>111</v>
      </c>
      <c r="AN5" s="16" t="s">
        <v>112</v>
      </c>
      <c r="AO5" s="17" t="s">
        <v>111</v>
      </c>
      <c r="AP5" s="16" t="s">
        <v>112</v>
      </c>
      <c r="AQ5" s="17" t="s">
        <v>111</v>
      </c>
      <c r="AR5" s="16" t="s">
        <v>112</v>
      </c>
      <c r="AU5" s="18" t="s">
        <v>0</v>
      </c>
      <c r="AV5" s="17" t="s">
        <v>111</v>
      </c>
      <c r="AW5" s="16" t="s">
        <v>112</v>
      </c>
      <c r="AX5" s="17" t="s">
        <v>111</v>
      </c>
      <c r="AY5" s="16" t="s">
        <v>112</v>
      </c>
      <c r="AZ5" s="17" t="s">
        <v>111</v>
      </c>
      <c r="BA5" s="16" t="s">
        <v>112</v>
      </c>
      <c r="BB5" s="17" t="s">
        <v>111</v>
      </c>
      <c r="BC5" s="16" t="s">
        <v>112</v>
      </c>
      <c r="BD5" s="17" t="s">
        <v>111</v>
      </c>
      <c r="BE5" s="16" t="s">
        <v>112</v>
      </c>
      <c r="BF5" s="17" t="s">
        <v>111</v>
      </c>
      <c r="BG5" s="16" t="s">
        <v>112</v>
      </c>
      <c r="BH5" s="17" t="s">
        <v>111</v>
      </c>
      <c r="BI5" s="16" t="s">
        <v>112</v>
      </c>
      <c r="BL5" s="18" t="s">
        <v>0</v>
      </c>
      <c r="BM5" s="17" t="s">
        <v>111</v>
      </c>
      <c r="BN5" s="16" t="s">
        <v>112</v>
      </c>
      <c r="BO5" s="17" t="s">
        <v>111</v>
      </c>
      <c r="BP5" s="16" t="s">
        <v>112</v>
      </c>
      <c r="BQ5" s="17" t="s">
        <v>111</v>
      </c>
      <c r="BR5" s="16" t="s">
        <v>112</v>
      </c>
      <c r="BS5" s="17" t="s">
        <v>111</v>
      </c>
      <c r="BT5" s="16" t="s">
        <v>112</v>
      </c>
      <c r="BU5" s="17" t="s">
        <v>111</v>
      </c>
      <c r="BV5" s="16" t="s">
        <v>112</v>
      </c>
      <c r="BW5" s="17" t="s">
        <v>111</v>
      </c>
      <c r="BX5" s="16" t="s">
        <v>112</v>
      </c>
    </row>
    <row r="6" spans="1:76" x14ac:dyDescent="0.25">
      <c r="A6" s="75"/>
      <c r="B6" s="76"/>
      <c r="C6" s="76"/>
      <c r="D6" s="76"/>
      <c r="E6" s="77"/>
      <c r="G6" s="21">
        <v>2</v>
      </c>
      <c r="H6" s="22">
        <v>0.91288888888888897</v>
      </c>
      <c r="I6" s="23">
        <v>0.96974163346240905</v>
      </c>
      <c r="J6" s="22">
        <v>0.92888888888888899</v>
      </c>
      <c r="K6" s="23">
        <v>0.98357605133453896</v>
      </c>
      <c r="L6" s="22">
        <v>0.917333333333333</v>
      </c>
      <c r="M6" s="23">
        <v>0.95272029365836497</v>
      </c>
      <c r="N6" s="22">
        <v>0.89155555555555499</v>
      </c>
      <c r="O6" s="24">
        <v>0.95208703880377299</v>
      </c>
      <c r="P6" s="22">
        <v>0.89422222222222203</v>
      </c>
      <c r="Q6" s="24">
        <v>0.92243621219368999</v>
      </c>
      <c r="R6" s="69"/>
      <c r="S6" s="69"/>
      <c r="U6" s="21">
        <v>2</v>
      </c>
      <c r="V6" s="22">
        <v>0.42755555555555502</v>
      </c>
      <c r="W6" s="23">
        <v>0.48908897761173398</v>
      </c>
      <c r="X6" s="22">
        <v>0.32888888888888801</v>
      </c>
      <c r="Y6" s="23">
        <v>0.36767972522641701</v>
      </c>
      <c r="Z6" s="22">
        <v>0.45511111111111102</v>
      </c>
      <c r="AA6" s="23">
        <v>0.47635920236736701</v>
      </c>
      <c r="AB6" s="22">
        <v>0.52977777777777801</v>
      </c>
      <c r="AC6" s="24">
        <v>0.59034504679773703</v>
      </c>
      <c r="AD6" s="22">
        <v>0.33422222222222198</v>
      </c>
      <c r="AE6" s="24">
        <v>0.42928544927520701</v>
      </c>
      <c r="AH6" s="21">
        <v>2</v>
      </c>
      <c r="AI6" s="12">
        <v>0.789333333333333</v>
      </c>
      <c r="AJ6">
        <v>0.77621283255086004</v>
      </c>
      <c r="AK6" s="12">
        <v>0.789333333333333</v>
      </c>
      <c r="AL6">
        <v>0.77621283255086004</v>
      </c>
      <c r="AM6" s="12">
        <v>0.66400000000000003</v>
      </c>
      <c r="AN6">
        <v>0.68712832550860603</v>
      </c>
      <c r="AO6" s="12">
        <v>0.82133333333333303</v>
      </c>
      <c r="AP6" s="13">
        <v>0.78591549295774599</v>
      </c>
      <c r="AQ6" s="12">
        <v>0.73333333333333295</v>
      </c>
      <c r="AR6" s="13">
        <v>0.68701095461658801</v>
      </c>
      <c r="AU6" s="21">
        <v>2</v>
      </c>
      <c r="AV6" s="82">
        <v>0.57285714285714195</v>
      </c>
      <c r="AW6" s="83">
        <v>0.56983837213046096</v>
      </c>
      <c r="AX6" s="82">
        <v>0.56142857142857105</v>
      </c>
      <c r="AY6" s="83">
        <v>0.56142857142857105</v>
      </c>
      <c r="AZ6" s="82">
        <v>0.53571428571428503</v>
      </c>
      <c r="BA6" s="83">
        <v>0.58212412934522395</v>
      </c>
      <c r="BB6" s="84"/>
      <c r="BC6" s="3"/>
      <c r="BD6" s="82">
        <v>0.628571428571428</v>
      </c>
      <c r="BE6" s="85">
        <v>0.642163409425072</v>
      </c>
      <c r="BF6" s="82">
        <v>0.33285714285714202</v>
      </c>
      <c r="BG6" s="85">
        <v>0.44835770630091099</v>
      </c>
      <c r="BH6" s="82">
        <v>0.50714285714285701</v>
      </c>
      <c r="BI6" s="85">
        <v>0.53627350097126902</v>
      </c>
      <c r="BL6" s="21">
        <v>2</v>
      </c>
      <c r="BM6" s="82">
        <v>0.32714285714285701</v>
      </c>
      <c r="BN6" s="83">
        <v>0.37933329040428398</v>
      </c>
      <c r="BO6" s="82">
        <v>0.29571428571428499</v>
      </c>
      <c r="BP6" s="83"/>
      <c r="BQ6" s="82">
        <v>0.32</v>
      </c>
      <c r="BR6" s="83"/>
      <c r="BS6" s="82">
        <v>0.33428571428571402</v>
      </c>
      <c r="BT6" s="85"/>
      <c r="BU6" s="82">
        <v>0.317142857142857</v>
      </c>
      <c r="BV6" s="85"/>
      <c r="BW6" s="82">
        <v>0.29714285714285699</v>
      </c>
      <c r="BX6" s="85"/>
    </row>
    <row r="7" spans="1:76" x14ac:dyDescent="0.25">
      <c r="A7" s="75"/>
      <c r="B7" s="76"/>
      <c r="C7" s="76"/>
      <c r="D7" s="76"/>
      <c r="E7" s="77"/>
      <c r="G7" s="18">
        <v>4</v>
      </c>
      <c r="H7" s="25">
        <v>0.95288888888888801</v>
      </c>
      <c r="I7" s="26">
        <v>0.99092496505869798</v>
      </c>
      <c r="J7" s="23">
        <v>0.954666666666666</v>
      </c>
      <c r="K7" s="26">
        <v>0.99060095786822799</v>
      </c>
      <c r="L7" s="25">
        <v>0.97422222222222199</v>
      </c>
      <c r="M7" s="26">
        <v>0.98974853843364896</v>
      </c>
      <c r="N7" s="23">
        <v>0.94222222222222196</v>
      </c>
      <c r="O7" s="26">
        <v>0.98532058476906603</v>
      </c>
      <c r="P7" s="25">
        <v>0.96444444444444399</v>
      </c>
      <c r="Q7" s="26">
        <v>0.97065567251649498</v>
      </c>
      <c r="R7" s="69"/>
      <c r="S7" s="69"/>
      <c r="U7" s="18">
        <v>4</v>
      </c>
      <c r="V7" s="25">
        <v>0.50844444444444403</v>
      </c>
      <c r="W7" s="26">
        <v>0.48289174031286403</v>
      </c>
      <c r="X7" s="23">
        <v>0.46577777777777701</v>
      </c>
      <c r="Y7" s="26">
        <v>0.47737190594665702</v>
      </c>
      <c r="Z7" s="25">
        <v>0.58399999999999996</v>
      </c>
      <c r="AA7" s="26">
        <v>0.62309737777670804</v>
      </c>
      <c r="AB7" s="23">
        <v>0.57599999999999996</v>
      </c>
      <c r="AC7" s="26">
        <v>0.63131270883496005</v>
      </c>
      <c r="AD7" s="25">
        <v>0.40088888888888802</v>
      </c>
      <c r="AE7" s="26">
        <v>0.48684840909070598</v>
      </c>
      <c r="AH7" s="18">
        <v>4</v>
      </c>
      <c r="AI7">
        <v>0.84266666666666601</v>
      </c>
      <c r="AJ7" s="9">
        <v>0.84127543035993702</v>
      </c>
      <c r="AK7">
        <v>0.84266666666666601</v>
      </c>
      <c r="AL7" s="9">
        <v>0.84127543035993702</v>
      </c>
      <c r="AM7" s="14">
        <v>0.73333333333333295</v>
      </c>
      <c r="AN7" s="9">
        <v>0.68701095461658801</v>
      </c>
      <c r="AO7">
        <v>0.85599999999999998</v>
      </c>
      <c r="AP7" s="9">
        <v>0.88188575899843502</v>
      </c>
      <c r="AQ7" s="14">
        <v>0.73599999999999999</v>
      </c>
      <c r="AR7" s="9">
        <v>0.69319248826291002</v>
      </c>
      <c r="AU7" s="18">
        <v>4</v>
      </c>
      <c r="AV7" s="83">
        <v>0.624285714285714</v>
      </c>
      <c r="AW7" s="86">
        <v>0.59679356493555202</v>
      </c>
      <c r="AX7" s="83">
        <v>0.58285714285714196</v>
      </c>
      <c r="AY7" s="86">
        <v>0.54662876031638596</v>
      </c>
      <c r="AZ7" s="87">
        <v>0.744285714285714</v>
      </c>
      <c r="BA7" s="86">
        <v>0.72226126619230002</v>
      </c>
      <c r="BB7" s="88"/>
      <c r="BC7" s="89"/>
      <c r="BD7" s="83">
        <v>0.64571428571428502</v>
      </c>
      <c r="BE7" s="86">
        <v>0.65393178574111599</v>
      </c>
      <c r="BF7" s="87">
        <v>0.41571428571428498</v>
      </c>
      <c r="BG7" s="86">
        <v>0.50988067870826403</v>
      </c>
      <c r="BH7" s="83">
        <v>0.58714285714285697</v>
      </c>
      <c r="BI7" s="86">
        <v>0.60906399647981702</v>
      </c>
      <c r="BL7" s="18">
        <v>4</v>
      </c>
      <c r="BM7" s="83">
        <v>0.29714285714285699</v>
      </c>
      <c r="BN7" s="86">
        <v>0.34</v>
      </c>
      <c r="BO7" s="83">
        <v>0.28999999999999998</v>
      </c>
      <c r="BP7" s="86"/>
      <c r="BQ7" s="87">
        <v>0.317142857142857</v>
      </c>
      <c r="BR7" s="86"/>
      <c r="BS7" s="83">
        <v>0.32142857142857101</v>
      </c>
      <c r="BT7" s="86"/>
      <c r="BU7" s="87">
        <v>0.27571428571428502</v>
      </c>
      <c r="BV7" s="86"/>
      <c r="BW7" s="83">
        <v>0.30142857142857099</v>
      </c>
      <c r="BX7" s="86"/>
    </row>
    <row r="8" spans="1:76" x14ac:dyDescent="0.25">
      <c r="A8" s="75"/>
      <c r="B8" s="76"/>
      <c r="C8" s="76"/>
      <c r="D8" s="76"/>
      <c r="E8" s="77"/>
      <c r="G8" s="18">
        <v>6</v>
      </c>
      <c r="H8" s="25">
        <v>0.95822222222222198</v>
      </c>
      <c r="I8" s="26">
        <v>0.99418549221136299</v>
      </c>
      <c r="J8" s="23">
        <v>0.96088888888888901</v>
      </c>
      <c r="K8" s="26">
        <v>0.99642130835909903</v>
      </c>
      <c r="L8" s="23">
        <v>0.98311111111111105</v>
      </c>
      <c r="M8" s="26">
        <v>0.993748790973074</v>
      </c>
      <c r="N8" s="23">
        <v>0.95911111111111103</v>
      </c>
      <c r="O8" s="26">
        <v>0.99019553544148098</v>
      </c>
      <c r="P8" s="23">
        <v>0.98488888888888804</v>
      </c>
      <c r="Q8" s="26">
        <v>0.98544531118469003</v>
      </c>
      <c r="U8" s="18">
        <v>6</v>
      </c>
      <c r="V8" s="25">
        <v>0.50844444444444403</v>
      </c>
      <c r="W8" s="26">
        <v>0.53530030188927902</v>
      </c>
      <c r="X8" s="23">
        <v>0.48</v>
      </c>
      <c r="Y8" s="26">
        <v>0.497040453965225</v>
      </c>
      <c r="Z8" s="23">
        <v>0.6</v>
      </c>
      <c r="AA8" s="26">
        <v>0.64992117429495999</v>
      </c>
      <c r="AB8" s="23">
        <v>0.58399999999999996</v>
      </c>
      <c r="AC8" s="26">
        <v>0.601915363661224</v>
      </c>
      <c r="AD8" s="25">
        <v>0.46400000000000002</v>
      </c>
      <c r="AE8" s="26">
        <v>0.474719084408741</v>
      </c>
      <c r="AH8" s="18">
        <v>6</v>
      </c>
      <c r="AI8">
        <v>0.85866666666666702</v>
      </c>
      <c r="AJ8" s="9">
        <v>0.85942879499217495</v>
      </c>
      <c r="AK8">
        <v>0.85866666666666702</v>
      </c>
      <c r="AL8" s="9">
        <v>0.85942879499217495</v>
      </c>
      <c r="AM8">
        <v>0.66666666666666696</v>
      </c>
      <c r="AN8" s="9">
        <v>0.69397496087636901</v>
      </c>
      <c r="AO8">
        <v>0.87733333333333297</v>
      </c>
      <c r="AP8" s="9">
        <v>0.90845070422535201</v>
      </c>
      <c r="AQ8" s="14">
        <v>0.74666666666666703</v>
      </c>
      <c r="AR8" s="9">
        <v>0.71161971830985904</v>
      </c>
      <c r="AU8" s="18">
        <v>6</v>
      </c>
      <c r="AV8" s="83">
        <v>0.63571428571428501</v>
      </c>
      <c r="AW8" s="86">
        <v>0.62587404617019204</v>
      </c>
      <c r="AX8" s="83">
        <v>0.60999999999999899</v>
      </c>
      <c r="AY8" s="86">
        <v>0.59705021625508403</v>
      </c>
      <c r="AZ8" s="83">
        <v>0.59142857142857097</v>
      </c>
      <c r="BA8" s="86">
        <v>0.63415802182942105</v>
      </c>
      <c r="BB8" s="3"/>
      <c r="BC8" s="89"/>
      <c r="BD8" s="83">
        <v>0.628571428571428</v>
      </c>
      <c r="BE8" s="86">
        <v>0.66392395118967096</v>
      </c>
      <c r="BF8" s="87">
        <v>0.44857142857142801</v>
      </c>
      <c r="BG8" s="86">
        <v>0.59004544039838103</v>
      </c>
      <c r="BH8" s="83">
        <v>0.63428571428571401</v>
      </c>
      <c r="BI8" s="86">
        <v>0.61607424579026904</v>
      </c>
      <c r="BL8" s="18">
        <v>6</v>
      </c>
      <c r="BM8" s="83">
        <v>0.29428571428571398</v>
      </c>
      <c r="BN8" s="86">
        <v>0.31058383506659298</v>
      </c>
      <c r="BO8" s="83">
        <v>0.308571428571428</v>
      </c>
      <c r="BP8" s="86"/>
      <c r="BQ8" s="83">
        <v>0.315714285714285</v>
      </c>
      <c r="BR8" s="86"/>
      <c r="BS8" s="83">
        <v>0.29999999999999899</v>
      </c>
      <c r="BT8" s="86"/>
      <c r="BU8" s="87">
        <v>0.30571428571428499</v>
      </c>
      <c r="BV8" s="86"/>
      <c r="BW8" s="83">
        <v>0.29571428571428499</v>
      </c>
      <c r="BX8" s="86"/>
    </row>
    <row r="9" spans="1:76" x14ac:dyDescent="0.25">
      <c r="A9" s="75"/>
      <c r="B9" s="76"/>
      <c r="C9" s="76"/>
      <c r="D9" s="76"/>
      <c r="E9" s="77"/>
      <c r="G9" s="18">
        <v>10</v>
      </c>
      <c r="H9" s="25">
        <v>0.96533333333333304</v>
      </c>
      <c r="I9" s="26">
        <v>0.99732327941371601</v>
      </c>
      <c r="J9" s="23">
        <v>0.97688888888888803</v>
      </c>
      <c r="K9" s="26">
        <v>0.99854425408227498</v>
      </c>
      <c r="L9" s="23">
        <v>0.98933333333333295</v>
      </c>
      <c r="M9" s="26">
        <v>0.99632894262143901</v>
      </c>
      <c r="N9" s="23">
        <v>0.97155555555555495</v>
      </c>
      <c r="O9" s="26">
        <v>0.99829457231758101</v>
      </c>
      <c r="P9" s="23">
        <v>0.99733333333333296</v>
      </c>
      <c r="Q9" s="26">
        <v>0.99402884561423099</v>
      </c>
      <c r="U9" s="18">
        <v>10</v>
      </c>
      <c r="V9" s="25">
        <v>0.62666666666666704</v>
      </c>
      <c r="W9" s="26">
        <v>0.63008718177582801</v>
      </c>
      <c r="X9" s="23">
        <v>0.60355555555555496</v>
      </c>
      <c r="Y9" s="26">
        <v>0.60058763741574195</v>
      </c>
      <c r="Z9" s="23">
        <v>0.61688888888888904</v>
      </c>
      <c r="AA9" s="26">
        <v>0.67846828425516903</v>
      </c>
      <c r="AB9" s="23">
        <v>0.68355555555555503</v>
      </c>
      <c r="AC9" s="26">
        <v>0.72448522399400594</v>
      </c>
      <c r="AD9" s="25">
        <v>0.48888888888888898</v>
      </c>
      <c r="AE9" s="26">
        <v>0.53898298766164499</v>
      </c>
      <c r="AH9" s="18">
        <v>10</v>
      </c>
      <c r="AI9">
        <v>0.88800000000000001</v>
      </c>
      <c r="AJ9" s="9">
        <v>0.90895931142410002</v>
      </c>
      <c r="AK9">
        <v>0.88800000000000001</v>
      </c>
      <c r="AL9" s="9">
        <v>0.90895931142410002</v>
      </c>
      <c r="AM9">
        <v>0.67733333333333301</v>
      </c>
      <c r="AN9" s="9">
        <v>0.70438184663536696</v>
      </c>
      <c r="AO9">
        <v>0.89333333333333298</v>
      </c>
      <c r="AP9" s="9">
        <v>0.96349765258215903</v>
      </c>
      <c r="AQ9" s="14">
        <v>0.71466666666666701</v>
      </c>
      <c r="AR9" s="9">
        <v>0.68603286384976503</v>
      </c>
      <c r="AU9" s="18">
        <v>10</v>
      </c>
      <c r="AV9" s="83">
        <v>0.65571428571428503</v>
      </c>
      <c r="AW9" s="86">
        <v>0.613772068214258</v>
      </c>
      <c r="AX9" s="83">
        <v>0.65714285714285603</v>
      </c>
      <c r="AY9" s="86">
        <v>0.616621290661858</v>
      </c>
      <c r="AZ9" s="83">
        <v>0.67571428571428505</v>
      </c>
      <c r="BA9" s="86">
        <v>0.74194887150262301</v>
      </c>
      <c r="BB9" s="3"/>
      <c r="BC9" s="89"/>
      <c r="BD9" s="83">
        <v>0.58857142857142797</v>
      </c>
      <c r="BE9" s="86">
        <v>0.55121012696266203</v>
      </c>
      <c r="BF9" s="87">
        <v>0.55571428571428505</v>
      </c>
      <c r="BG9" s="86">
        <v>0.64462957596831805</v>
      </c>
      <c r="BH9" s="83">
        <v>0.68285714285714205</v>
      </c>
      <c r="BI9" s="86">
        <v>0.67138008306770902</v>
      </c>
      <c r="BL9" s="18">
        <v>10</v>
      </c>
      <c r="BM9" s="83">
        <v>0.27857142857142803</v>
      </c>
      <c r="BN9" s="86">
        <v>0.25777277654356701</v>
      </c>
      <c r="BO9" s="83">
        <v>0.27714285714285702</v>
      </c>
      <c r="BP9" s="86"/>
      <c r="BQ9" s="83">
        <v>0.32142857142857101</v>
      </c>
      <c r="BR9" s="86"/>
      <c r="BS9" s="83">
        <v>0.28714285714285698</v>
      </c>
      <c r="BT9" s="86"/>
      <c r="BU9" s="87">
        <v>0.29142857142857098</v>
      </c>
      <c r="BV9" s="86"/>
      <c r="BW9" s="83">
        <v>0.29142857142857098</v>
      </c>
      <c r="BX9" s="86"/>
    </row>
    <row r="10" spans="1:76" x14ac:dyDescent="0.25">
      <c r="A10" s="75"/>
      <c r="B10" s="76"/>
      <c r="C10" s="76"/>
      <c r="D10" s="76"/>
      <c r="E10" s="77"/>
      <c r="G10" s="18">
        <v>15</v>
      </c>
      <c r="H10" s="25">
        <v>0.96888888888888902</v>
      </c>
      <c r="I10" s="26">
        <v>0.99851848392610998</v>
      </c>
      <c r="J10" s="23">
        <v>0.97777777777777697</v>
      </c>
      <c r="K10" s="26">
        <v>0.99860197737923795</v>
      </c>
      <c r="L10" s="23">
        <v>0.99911111111111095</v>
      </c>
      <c r="M10" s="26">
        <v>0.99968572871653805</v>
      </c>
      <c r="N10" s="23">
        <v>0.96622222222222198</v>
      </c>
      <c r="O10" s="26">
        <v>0.99808878119218203</v>
      </c>
      <c r="P10" s="23">
        <v>0.99911111111111095</v>
      </c>
      <c r="Q10" s="26">
        <v>0.99929288961221097</v>
      </c>
      <c r="U10" s="18">
        <v>15</v>
      </c>
      <c r="V10" s="25">
        <v>0.679111111111111</v>
      </c>
      <c r="W10" s="26">
        <v>0.70804425720004605</v>
      </c>
      <c r="X10" s="23">
        <v>0.66844444444444395</v>
      </c>
      <c r="Y10" s="26">
        <v>0.68327883737440898</v>
      </c>
      <c r="Z10" s="23">
        <v>0.60355555555555496</v>
      </c>
      <c r="AA10" s="26">
        <v>0.66320230323081097</v>
      </c>
      <c r="AB10" s="23">
        <v>0.68266666666666698</v>
      </c>
      <c r="AC10" s="26">
        <v>0.73545485022674995</v>
      </c>
      <c r="AD10" s="25">
        <v>0.53600000000000003</v>
      </c>
      <c r="AE10" s="26">
        <v>0.61153108461896799</v>
      </c>
      <c r="AH10" s="18">
        <v>15</v>
      </c>
      <c r="AI10">
        <v>0.89866666666666595</v>
      </c>
      <c r="AJ10" s="9">
        <v>0.92120500782472603</v>
      </c>
      <c r="AK10">
        <v>0.89866666666666595</v>
      </c>
      <c r="AL10" s="9">
        <v>0.92120500782472603</v>
      </c>
      <c r="AM10">
        <v>0.69640062597809005</v>
      </c>
      <c r="AN10" s="9">
        <v>0.75305164319248796</v>
      </c>
      <c r="AO10">
        <v>0.89600000000000002</v>
      </c>
      <c r="AP10" s="9">
        <v>0.95383411580594701</v>
      </c>
      <c r="AQ10" s="14">
        <v>0.64266666666666605</v>
      </c>
      <c r="AR10" s="9">
        <v>0.64068857589984296</v>
      </c>
      <c r="AU10" s="18">
        <v>15</v>
      </c>
      <c r="AV10" s="83">
        <v>0.64571428571428502</v>
      </c>
      <c r="AW10" s="86">
        <v>0.67401908196228599</v>
      </c>
      <c r="AX10" s="83">
        <v>0.63285714285714201</v>
      </c>
      <c r="AY10" s="86">
        <v>0.66284937269927102</v>
      </c>
      <c r="AZ10" s="83">
        <v>0.72142857142857097</v>
      </c>
      <c r="BA10" s="86">
        <v>0.78216971999527696</v>
      </c>
      <c r="BB10" s="3"/>
      <c r="BC10" s="89"/>
      <c r="BD10" s="83">
        <v>0.57571428571428496</v>
      </c>
      <c r="BE10" s="86">
        <v>0.58667868680039004</v>
      </c>
      <c r="BF10" s="87">
        <v>0.52999999999999903</v>
      </c>
      <c r="BG10" s="86">
        <v>0.65387239340180503</v>
      </c>
      <c r="BH10" s="83">
        <v>0.68571428571428505</v>
      </c>
      <c r="BI10" s="86">
        <v>0.69851607156272399</v>
      </c>
      <c r="BL10" s="18">
        <v>15</v>
      </c>
      <c r="BM10" s="83">
        <v>0.26857142857142802</v>
      </c>
      <c r="BN10" s="86">
        <v>0.228628459813043</v>
      </c>
      <c r="BO10" s="83">
        <v>0.26857142857142802</v>
      </c>
      <c r="BP10" s="86"/>
      <c r="BQ10" s="83">
        <v>0.32285714285714301</v>
      </c>
      <c r="BR10" s="86"/>
      <c r="BS10" s="83">
        <v>0.28285714285714297</v>
      </c>
      <c r="BT10" s="86"/>
      <c r="BU10" s="87">
        <v>0.311428571428571</v>
      </c>
      <c r="BV10" s="86"/>
      <c r="BW10" s="83">
        <v>0.29428571428571398</v>
      </c>
      <c r="BX10" s="86"/>
    </row>
    <row r="11" spans="1:76" x14ac:dyDescent="0.25">
      <c r="A11" s="75"/>
      <c r="B11" s="76"/>
      <c r="C11" s="76"/>
      <c r="D11" s="76"/>
      <c r="E11" s="77"/>
      <c r="G11" s="18">
        <v>25</v>
      </c>
      <c r="H11" s="25">
        <v>0.97777777777777697</v>
      </c>
      <c r="I11" s="26">
        <v>0.99908141568167397</v>
      </c>
      <c r="J11" s="23">
        <v>0.98133333333333295</v>
      </c>
      <c r="K11" s="26">
        <v>0.99917744301828704</v>
      </c>
      <c r="L11" s="23">
        <v>1</v>
      </c>
      <c r="M11" s="26">
        <v>1</v>
      </c>
      <c r="N11" s="23">
        <v>0.97422222222222199</v>
      </c>
      <c r="O11" s="26">
        <v>0.99894369929725402</v>
      </c>
      <c r="P11" s="23">
        <v>0.99911111111111095</v>
      </c>
      <c r="Q11" s="26">
        <v>0.99929288961221097</v>
      </c>
      <c r="U11" s="18">
        <v>25</v>
      </c>
      <c r="V11" s="25">
        <v>0.76711111111111097</v>
      </c>
      <c r="W11" s="26">
        <v>0.79870493062069403</v>
      </c>
      <c r="X11" s="23">
        <v>0.69955555555555504</v>
      </c>
      <c r="Y11" s="26">
        <v>0.68343716044136904</v>
      </c>
      <c r="Z11" s="23">
        <v>0.62044444444444402</v>
      </c>
      <c r="AA11" s="26">
        <v>0.67889375661969498</v>
      </c>
      <c r="AB11" s="23">
        <v>0.71911111111111103</v>
      </c>
      <c r="AC11" s="26">
        <v>0.71602038353923902</v>
      </c>
      <c r="AD11" s="25">
        <v>0.55644444444444396</v>
      </c>
      <c r="AE11" s="26">
        <v>0.61795503328442802</v>
      </c>
      <c r="AH11" s="18">
        <v>25</v>
      </c>
      <c r="AI11">
        <v>0.90400000000000003</v>
      </c>
      <c r="AJ11" s="9">
        <v>0.91737089201877897</v>
      </c>
      <c r="AK11">
        <v>0.90400000000000003</v>
      </c>
      <c r="AL11" s="9">
        <v>0.91737089201877897</v>
      </c>
      <c r="AM11">
        <v>0.68</v>
      </c>
      <c r="AN11" s="9">
        <v>0.71631455399060995</v>
      </c>
      <c r="AO11">
        <v>0.90666666666666595</v>
      </c>
      <c r="AP11" s="9">
        <v>0.96607981220657302</v>
      </c>
      <c r="AQ11" s="14">
        <v>0.69866666666666599</v>
      </c>
      <c r="AR11" s="9">
        <v>0.75242566510172004</v>
      </c>
      <c r="AU11" s="18">
        <v>25</v>
      </c>
      <c r="AV11" s="83">
        <v>0.625714285714285</v>
      </c>
      <c r="AW11" s="86">
        <v>0.670993163548944</v>
      </c>
      <c r="AX11" s="83">
        <v>0.625714285714285</v>
      </c>
      <c r="AY11" s="86">
        <v>0.64926166328600299</v>
      </c>
      <c r="AZ11" s="83">
        <v>0.69285714285714195</v>
      </c>
      <c r="BA11" s="86">
        <v>0.77487040793328699</v>
      </c>
      <c r="BB11" s="3"/>
      <c r="BC11" s="89"/>
      <c r="BD11" s="83">
        <v>0.57999999999999896</v>
      </c>
      <c r="BE11" s="86">
        <v>0.62875862068965405</v>
      </c>
      <c r="BF11" s="87">
        <v>0.65142857142857102</v>
      </c>
      <c r="BG11" s="86">
        <v>0.73098852721164997</v>
      </c>
      <c r="BH11" s="83">
        <v>0.67</v>
      </c>
      <c r="BI11" s="86">
        <v>0.72172383742769097</v>
      </c>
      <c r="BL11" s="18">
        <v>25</v>
      </c>
      <c r="BM11" s="83">
        <v>0.28857142857142798</v>
      </c>
      <c r="BN11" s="86">
        <v>0.28278156626635298</v>
      </c>
      <c r="BO11" s="83">
        <v>0.27428571428571402</v>
      </c>
      <c r="BP11" s="86"/>
      <c r="BQ11" s="83">
        <v>0.307142857142857</v>
      </c>
      <c r="BR11" s="86"/>
      <c r="BS11" s="83">
        <v>0.27857142857142803</v>
      </c>
      <c r="BT11" s="86"/>
      <c r="BU11" s="87">
        <v>0.32285714285714301</v>
      </c>
      <c r="BV11" s="86"/>
      <c r="BW11" s="83">
        <v>0.27857142857142803</v>
      </c>
      <c r="BX11" s="86"/>
    </row>
    <row r="12" spans="1:76" x14ac:dyDescent="0.25">
      <c r="A12" s="75"/>
      <c r="B12" s="76"/>
      <c r="C12" s="76"/>
      <c r="D12" s="76"/>
      <c r="E12" s="77"/>
      <c r="G12" s="18">
        <v>40</v>
      </c>
      <c r="H12" s="25">
        <v>0.97599999999999998</v>
      </c>
      <c r="I12" s="26">
        <v>0.99903438188414895</v>
      </c>
      <c r="J12" s="23">
        <v>0.98044444444444401</v>
      </c>
      <c r="K12" s="26">
        <v>0.99920897704162703</v>
      </c>
      <c r="L12" s="23">
        <v>1</v>
      </c>
      <c r="M12" s="26">
        <v>1</v>
      </c>
      <c r="N12" s="23">
        <v>0.97955555555555496</v>
      </c>
      <c r="O12" s="26">
        <v>0.99919686227559801</v>
      </c>
      <c r="P12" s="23">
        <v>1</v>
      </c>
      <c r="Q12" s="26">
        <v>1</v>
      </c>
      <c r="U12" s="18">
        <v>40</v>
      </c>
      <c r="V12" s="25">
        <v>0.82577777777777805</v>
      </c>
      <c r="W12" s="26">
        <v>0.87174026565187601</v>
      </c>
      <c r="X12" s="23">
        <v>0.78488888888888897</v>
      </c>
      <c r="Y12" s="26">
        <v>0.80269481701803902</v>
      </c>
      <c r="Z12" s="23">
        <v>0.67377777777777703</v>
      </c>
      <c r="AA12" s="26">
        <v>0.73398545114586899</v>
      </c>
      <c r="AB12" s="23">
        <v>0.82755555555555604</v>
      </c>
      <c r="AC12" s="26">
        <v>0.854064543642999</v>
      </c>
      <c r="AD12" s="25">
        <v>0.56266666666666698</v>
      </c>
      <c r="AE12" s="26">
        <v>0.58152320556709103</v>
      </c>
      <c r="AH12" s="18">
        <v>40</v>
      </c>
      <c r="AI12">
        <v>0.92266666666666597</v>
      </c>
      <c r="AJ12" s="9">
        <v>0.96181533646322304</v>
      </c>
      <c r="AK12">
        <v>0.92266666666666597</v>
      </c>
      <c r="AL12" s="9">
        <v>0.96181533646322304</v>
      </c>
      <c r="AM12">
        <v>0.73333333333333295</v>
      </c>
      <c r="AN12" s="9">
        <v>0.68701095461658801</v>
      </c>
      <c r="AO12">
        <v>0.91466666666666596</v>
      </c>
      <c r="AP12" s="9">
        <v>0.98270735524256603</v>
      </c>
      <c r="AQ12" s="14">
        <v>0.752</v>
      </c>
      <c r="AR12" s="9">
        <v>0.757863849765257</v>
      </c>
      <c r="AU12" s="18">
        <v>40</v>
      </c>
      <c r="AV12" s="83">
        <v>0.56428571428571395</v>
      </c>
      <c r="AW12" s="86">
        <v>0.62505852302606801</v>
      </c>
      <c r="AX12" s="83">
        <v>0.56571428571428495</v>
      </c>
      <c r="AY12" s="86">
        <v>0.63129441815040099</v>
      </c>
      <c r="AZ12" s="83">
        <v>0.75857142857142801</v>
      </c>
      <c r="BA12" s="86">
        <v>0.84169303583502297</v>
      </c>
      <c r="BB12" s="3"/>
      <c r="BC12" s="89"/>
      <c r="BD12" s="83">
        <v>0.622857142857142</v>
      </c>
      <c r="BE12" s="86">
        <v>0.67086695214484204</v>
      </c>
      <c r="BF12" s="87">
        <v>0.63857142857142801</v>
      </c>
      <c r="BG12" s="86">
        <v>0.76228914860963504</v>
      </c>
      <c r="BH12" s="83">
        <v>0.70714285714285696</v>
      </c>
      <c r="BI12" s="86">
        <v>0.74643813387423896</v>
      </c>
      <c r="BL12" s="18">
        <v>40</v>
      </c>
      <c r="BM12" s="83">
        <v>0.26285714285714201</v>
      </c>
      <c r="BN12" s="86">
        <v>0.22910911491033101</v>
      </c>
      <c r="BO12" s="83">
        <v>0.26142857142857101</v>
      </c>
      <c r="BP12" s="86"/>
      <c r="BQ12" s="83">
        <v>0.312857142857142</v>
      </c>
      <c r="BR12" s="86"/>
      <c r="BS12" s="83">
        <v>0.27</v>
      </c>
      <c r="BT12" s="86"/>
      <c r="BU12" s="87">
        <v>0.32857142857142801</v>
      </c>
      <c r="BV12" s="86"/>
      <c r="BW12" s="83">
        <v>0.26857142857142802</v>
      </c>
      <c r="BX12" s="86"/>
    </row>
    <row r="13" spans="1:76" x14ac:dyDescent="0.25">
      <c r="A13" s="75"/>
      <c r="B13" s="76"/>
      <c r="C13" s="76"/>
      <c r="D13" s="76"/>
      <c r="E13" s="77"/>
      <c r="G13" s="19">
        <v>100</v>
      </c>
      <c r="H13" s="29">
        <v>0.97511111111111104</v>
      </c>
      <c r="I13" s="28">
        <v>0.99902226711812003</v>
      </c>
      <c r="J13" s="27">
        <v>0.98044444444444401</v>
      </c>
      <c r="K13" s="28">
        <v>0.999231781307094</v>
      </c>
      <c r="L13" s="27">
        <v>1</v>
      </c>
      <c r="M13" s="28">
        <v>1</v>
      </c>
      <c r="N13" s="27">
        <v>0.97688888888888803</v>
      </c>
      <c r="O13" s="28">
        <v>0.99909210518111102</v>
      </c>
      <c r="P13" s="27">
        <v>1</v>
      </c>
      <c r="Q13" s="28">
        <v>1</v>
      </c>
      <c r="U13" s="19">
        <v>100</v>
      </c>
      <c r="V13" s="29">
        <v>0.88711111111111096</v>
      </c>
      <c r="W13" s="28">
        <v>0.95024126823784405</v>
      </c>
      <c r="X13" s="27">
        <v>0.89155555555555499</v>
      </c>
      <c r="Y13" s="28">
        <v>0.936493067414219</v>
      </c>
      <c r="Z13" s="27">
        <v>0.65066666666666695</v>
      </c>
      <c r="AA13" s="28">
        <v>0.73711014326601598</v>
      </c>
      <c r="AB13" s="27">
        <v>0.91555555555555501</v>
      </c>
      <c r="AC13" s="28">
        <v>0.95238524243339295</v>
      </c>
      <c r="AD13" s="29">
        <v>0.58399999999999996</v>
      </c>
      <c r="AE13" s="28">
        <v>0.60851328125765503</v>
      </c>
      <c r="AH13" s="19">
        <v>100</v>
      </c>
      <c r="AI13" s="11">
        <v>0.94133333333333302</v>
      </c>
      <c r="AJ13" s="10">
        <v>0.98622848200312996</v>
      </c>
      <c r="AK13" s="11">
        <v>0.94133333333333302</v>
      </c>
      <c r="AL13" s="10">
        <v>0.98622848200312996</v>
      </c>
      <c r="AM13" s="11">
        <v>0.73333333333333295</v>
      </c>
      <c r="AN13" s="10">
        <v>0.68701095461658801</v>
      </c>
      <c r="AO13" s="11">
        <v>0.93600000000000005</v>
      </c>
      <c r="AP13" s="10">
        <v>0.98497652582159601</v>
      </c>
      <c r="AQ13" s="15">
        <v>0.69866666666666599</v>
      </c>
      <c r="AR13" s="10">
        <v>0.71717527386541402</v>
      </c>
      <c r="AU13" s="19">
        <v>100</v>
      </c>
      <c r="AV13" s="90">
        <v>0.53285714285714203</v>
      </c>
      <c r="AW13" s="91">
        <v>0.68759101495004005</v>
      </c>
      <c r="AX13" s="90">
        <v>0.52142857142857102</v>
      </c>
      <c r="AY13" s="91">
        <v>0.67283585004883095</v>
      </c>
      <c r="AZ13" s="90">
        <v>0.75</v>
      </c>
      <c r="BA13" s="91">
        <v>0.84410262189166796</v>
      </c>
      <c r="BB13" s="92"/>
      <c r="BC13" s="93"/>
      <c r="BD13" s="90">
        <v>0.57142857142857095</v>
      </c>
      <c r="BE13" s="91">
        <v>0.648332957704154</v>
      </c>
      <c r="BF13" s="94">
        <v>0.68428571428571405</v>
      </c>
      <c r="BG13" s="91">
        <v>0.79767901950052</v>
      </c>
      <c r="BH13" s="90">
        <v>0.73857142857142799</v>
      </c>
      <c r="BI13" s="91">
        <v>0.75205980016527596</v>
      </c>
      <c r="BL13" s="19">
        <v>100</v>
      </c>
      <c r="BM13" s="90">
        <v>0.23428571428571399</v>
      </c>
      <c r="BN13" s="91">
        <v>0.15422368180988799</v>
      </c>
      <c r="BO13" s="90">
        <v>0.22857142857142801</v>
      </c>
      <c r="BP13" s="91"/>
      <c r="BQ13" s="90">
        <v>0.28999999999999898</v>
      </c>
      <c r="BR13" s="91"/>
      <c r="BS13" s="90">
        <v>0.24285714285714199</v>
      </c>
      <c r="BT13" s="91"/>
      <c r="BU13" s="94">
        <v>0.30571428571428599</v>
      </c>
      <c r="BV13" s="91"/>
      <c r="BW13" s="90">
        <v>0.26714285714285702</v>
      </c>
      <c r="BX13" s="91"/>
    </row>
    <row r="14" spans="1:76" x14ac:dyDescent="0.25">
      <c r="A14" s="75"/>
      <c r="B14" s="76"/>
      <c r="C14" s="76"/>
      <c r="D14" s="76"/>
      <c r="E14" s="77"/>
      <c r="AV14" s="3"/>
      <c r="AW14" s="3"/>
      <c r="AX14" s="3"/>
      <c r="AY14" s="3"/>
      <c r="AZ14" s="3"/>
      <c r="BA14" s="3"/>
      <c r="BB14" s="3"/>
      <c r="BC14" s="3"/>
      <c r="BD14" s="3"/>
      <c r="BE14" s="3"/>
      <c r="BF14" s="3"/>
      <c r="BG14" s="3"/>
      <c r="BH14" s="3"/>
      <c r="BI14" s="3"/>
      <c r="BM14" s="3"/>
      <c r="BN14" s="3"/>
      <c r="BO14" s="3"/>
      <c r="BP14" s="3"/>
      <c r="BQ14" s="3"/>
      <c r="BR14" s="3"/>
      <c r="BS14" s="3"/>
      <c r="BT14" s="3"/>
      <c r="BU14" s="3"/>
      <c r="BV14" s="3"/>
      <c r="BW14" s="3"/>
      <c r="BX14" s="3"/>
    </row>
    <row r="15" spans="1:76" x14ac:dyDescent="0.25">
      <c r="A15" s="75"/>
      <c r="B15" s="76"/>
      <c r="C15" s="76"/>
      <c r="D15" s="76"/>
      <c r="E15" s="77"/>
      <c r="G15" s="20" t="s">
        <v>116</v>
      </c>
      <c r="H15" s="70" t="s">
        <v>109</v>
      </c>
      <c r="I15" s="71"/>
      <c r="J15" s="70" t="s">
        <v>110</v>
      </c>
      <c r="K15" s="71"/>
      <c r="L15" s="70" t="s">
        <v>113</v>
      </c>
      <c r="M15" s="71"/>
      <c r="N15" s="70" t="s">
        <v>114</v>
      </c>
      <c r="O15" s="71"/>
      <c r="P15" s="70" t="s">
        <v>144</v>
      </c>
      <c r="Q15" s="71"/>
      <c r="U15" s="20" t="s">
        <v>116</v>
      </c>
      <c r="V15" s="70" t="s">
        <v>109</v>
      </c>
      <c r="W15" s="71"/>
      <c r="X15" s="70" t="s">
        <v>110</v>
      </c>
      <c r="Y15" s="71"/>
      <c r="Z15" s="70" t="s">
        <v>113</v>
      </c>
      <c r="AA15" s="71"/>
      <c r="AB15" s="70" t="s">
        <v>114</v>
      </c>
      <c r="AC15" s="71"/>
      <c r="AD15" s="70" t="s">
        <v>144</v>
      </c>
      <c r="AE15" s="71"/>
      <c r="AH15" s="20" t="s">
        <v>116</v>
      </c>
      <c r="AI15" s="70" t="s">
        <v>109</v>
      </c>
      <c r="AJ15" s="71"/>
      <c r="AK15" s="70" t="s">
        <v>110</v>
      </c>
      <c r="AL15" s="71"/>
      <c r="AM15" s="70" t="s">
        <v>113</v>
      </c>
      <c r="AN15" s="71"/>
      <c r="AO15" s="70" t="s">
        <v>114</v>
      </c>
      <c r="AP15" s="71"/>
      <c r="AQ15" s="70" t="s">
        <v>144</v>
      </c>
      <c r="AR15" s="71"/>
      <c r="AU15" s="20" t="s">
        <v>116</v>
      </c>
      <c r="AV15" s="95" t="s">
        <v>109</v>
      </c>
      <c r="AW15" s="96"/>
      <c r="AX15" s="95" t="s">
        <v>110</v>
      </c>
      <c r="AY15" s="96"/>
      <c r="AZ15" s="70" t="s">
        <v>200</v>
      </c>
      <c r="BA15" s="71"/>
      <c r="BB15" s="70" t="s">
        <v>201</v>
      </c>
      <c r="BC15" s="71"/>
      <c r="BD15" s="70" t="s">
        <v>114</v>
      </c>
      <c r="BE15" s="71"/>
      <c r="BF15" s="70" t="s">
        <v>144</v>
      </c>
      <c r="BG15" s="71"/>
      <c r="BH15" s="70" t="s">
        <v>202</v>
      </c>
      <c r="BI15" s="71"/>
      <c r="BL15" s="20" t="s">
        <v>116</v>
      </c>
      <c r="BM15" s="95" t="s">
        <v>109</v>
      </c>
      <c r="BN15" s="96"/>
      <c r="BO15" s="95" t="s">
        <v>110</v>
      </c>
      <c r="BP15" s="96"/>
      <c r="BQ15" s="70" t="s">
        <v>200</v>
      </c>
      <c r="BR15" s="71"/>
      <c r="BS15" s="46" t="s">
        <v>114</v>
      </c>
      <c r="BT15" s="47"/>
      <c r="BU15" s="46" t="s">
        <v>144</v>
      </c>
      <c r="BV15" s="47"/>
      <c r="BW15" s="70" t="s">
        <v>202</v>
      </c>
      <c r="BX15" s="71"/>
    </row>
    <row r="16" spans="1:76" x14ac:dyDescent="0.25">
      <c r="A16" s="75"/>
      <c r="B16" s="76"/>
      <c r="C16" s="76"/>
      <c r="D16" s="76"/>
      <c r="E16" s="77"/>
      <c r="G16" s="18" t="s">
        <v>0</v>
      </c>
      <c r="H16" s="17" t="s">
        <v>111</v>
      </c>
      <c r="I16" s="16" t="s">
        <v>112</v>
      </c>
      <c r="J16" s="17" t="s">
        <v>111</v>
      </c>
      <c r="K16" s="16" t="s">
        <v>112</v>
      </c>
      <c r="L16" s="17" t="s">
        <v>111</v>
      </c>
      <c r="M16" s="16" t="s">
        <v>112</v>
      </c>
      <c r="N16" s="17" t="s">
        <v>111</v>
      </c>
      <c r="O16" s="16" t="s">
        <v>112</v>
      </c>
      <c r="P16" s="17" t="s">
        <v>111</v>
      </c>
      <c r="Q16" s="16" t="s">
        <v>112</v>
      </c>
      <c r="U16" s="18" t="s">
        <v>0</v>
      </c>
      <c r="V16" s="17" t="s">
        <v>111</v>
      </c>
      <c r="W16" s="16" t="s">
        <v>112</v>
      </c>
      <c r="X16" s="17" t="s">
        <v>111</v>
      </c>
      <c r="Y16" s="16" t="s">
        <v>112</v>
      </c>
      <c r="Z16" s="17" t="s">
        <v>111</v>
      </c>
      <c r="AA16" s="16" t="s">
        <v>112</v>
      </c>
      <c r="AB16" s="17" t="s">
        <v>111</v>
      </c>
      <c r="AC16" s="16" t="s">
        <v>112</v>
      </c>
      <c r="AD16" s="17" t="s">
        <v>111</v>
      </c>
      <c r="AE16" s="16" t="s">
        <v>112</v>
      </c>
      <c r="AH16" s="18" t="s">
        <v>0</v>
      </c>
      <c r="AI16" s="17" t="s">
        <v>111</v>
      </c>
      <c r="AJ16" s="16" t="s">
        <v>112</v>
      </c>
      <c r="AK16" s="17" t="s">
        <v>111</v>
      </c>
      <c r="AL16" s="16" t="s">
        <v>112</v>
      </c>
      <c r="AM16" s="17" t="s">
        <v>111</v>
      </c>
      <c r="AN16" s="16" t="s">
        <v>112</v>
      </c>
      <c r="AO16" s="17" t="s">
        <v>111</v>
      </c>
      <c r="AP16" s="16" t="s">
        <v>112</v>
      </c>
      <c r="AQ16" s="17" t="s">
        <v>111</v>
      </c>
      <c r="AR16" s="16" t="s">
        <v>112</v>
      </c>
      <c r="AU16" s="18" t="s">
        <v>0</v>
      </c>
      <c r="AV16" s="97" t="s">
        <v>111</v>
      </c>
      <c r="AW16" s="98" t="s">
        <v>112</v>
      </c>
      <c r="AX16" s="97" t="s">
        <v>111</v>
      </c>
      <c r="AY16" s="98" t="s">
        <v>112</v>
      </c>
      <c r="AZ16" s="97" t="s">
        <v>111</v>
      </c>
      <c r="BA16" s="98" t="s">
        <v>112</v>
      </c>
      <c r="BB16" s="97" t="s">
        <v>111</v>
      </c>
      <c r="BC16" s="98" t="s">
        <v>112</v>
      </c>
      <c r="BD16" s="97" t="s">
        <v>111</v>
      </c>
      <c r="BE16" s="98" t="s">
        <v>112</v>
      </c>
      <c r="BF16" s="97" t="s">
        <v>111</v>
      </c>
      <c r="BG16" s="98" t="s">
        <v>112</v>
      </c>
      <c r="BH16" s="97" t="s">
        <v>111</v>
      </c>
      <c r="BI16" s="98" t="s">
        <v>112</v>
      </c>
      <c r="BL16" s="18" t="s">
        <v>0</v>
      </c>
      <c r="BM16" s="97" t="s">
        <v>111</v>
      </c>
      <c r="BN16" s="98" t="s">
        <v>112</v>
      </c>
      <c r="BO16" s="97" t="s">
        <v>111</v>
      </c>
      <c r="BP16" s="98" t="s">
        <v>112</v>
      </c>
      <c r="BQ16" s="97" t="s">
        <v>111</v>
      </c>
      <c r="BR16" s="98" t="s">
        <v>112</v>
      </c>
      <c r="BS16" s="97" t="s">
        <v>111</v>
      </c>
      <c r="BT16" s="98" t="s">
        <v>112</v>
      </c>
      <c r="BU16" s="97" t="s">
        <v>111</v>
      </c>
      <c r="BV16" s="98" t="s">
        <v>112</v>
      </c>
      <c r="BW16" s="97" t="s">
        <v>111</v>
      </c>
      <c r="BX16" s="98" t="s">
        <v>112</v>
      </c>
    </row>
    <row r="17" spans="1:76" x14ac:dyDescent="0.25">
      <c r="A17" s="75"/>
      <c r="B17" s="76"/>
      <c r="C17" s="76"/>
      <c r="D17" s="76"/>
      <c r="E17" s="77"/>
      <c r="G17" s="21">
        <v>2</v>
      </c>
      <c r="H17" s="12">
        <v>0.91288888888888897</v>
      </c>
      <c r="I17">
        <v>0.96974163346240905</v>
      </c>
      <c r="J17" s="12">
        <v>0.92888888888888899</v>
      </c>
      <c r="K17">
        <v>0.98357605133453896</v>
      </c>
      <c r="L17" s="12">
        <v>0.917333333333333</v>
      </c>
      <c r="M17">
        <v>0.95523446392605704</v>
      </c>
      <c r="N17" s="12">
        <v>0.89155555555555499</v>
      </c>
      <c r="O17" s="13">
        <v>0.95208703880377299</v>
      </c>
      <c r="P17" s="12">
        <v>0.89422222222222203</v>
      </c>
      <c r="Q17">
        <v>0.92243621219368999</v>
      </c>
      <c r="R17" s="14"/>
      <c r="U17" s="21">
        <v>2</v>
      </c>
      <c r="V17" s="12">
        <v>0.42755555555555502</v>
      </c>
      <c r="W17">
        <v>0.48908897761173398</v>
      </c>
      <c r="X17" s="12">
        <v>0.32888888888888801</v>
      </c>
      <c r="Y17">
        <v>0.36767972522641701</v>
      </c>
      <c r="Z17" s="12">
        <v>0.45511111111111102</v>
      </c>
      <c r="AA17">
        <v>0.47635920236736701</v>
      </c>
      <c r="AB17" s="12">
        <v>0.52977777777777801</v>
      </c>
      <c r="AC17" s="13">
        <v>0.59034504679773703</v>
      </c>
      <c r="AD17" s="12">
        <v>0.33422222222222198</v>
      </c>
      <c r="AE17" s="13">
        <v>0.42928544927520701</v>
      </c>
      <c r="AH17" s="21">
        <v>2</v>
      </c>
      <c r="AI17" s="12">
        <v>0.789333333333333</v>
      </c>
      <c r="AJ17">
        <v>0.77621283255086004</v>
      </c>
      <c r="AK17" s="12">
        <v>0.789333333333333</v>
      </c>
      <c r="AL17">
        <v>0.77621283255086004</v>
      </c>
      <c r="AM17" s="12">
        <v>0.66400000000000003</v>
      </c>
      <c r="AN17">
        <v>0.68712832550860603</v>
      </c>
      <c r="AO17" s="12">
        <v>0.82133333333333303</v>
      </c>
      <c r="AP17" s="13">
        <v>0.78591549295774599</v>
      </c>
      <c r="AQ17" s="12">
        <v>0.73333333333333295</v>
      </c>
      <c r="AR17" s="13">
        <v>0.68701095461658801</v>
      </c>
      <c r="AU17" s="21">
        <v>2</v>
      </c>
      <c r="AV17" s="82">
        <v>0.57285714285714195</v>
      </c>
      <c r="AW17" s="83">
        <v>0.56983837213046096</v>
      </c>
      <c r="AX17" s="82">
        <v>0.56142857142857105</v>
      </c>
      <c r="AY17" s="83">
        <v>0.56142857142857105</v>
      </c>
      <c r="AZ17" s="82">
        <v>0.53571428571428503</v>
      </c>
      <c r="BA17" s="83">
        <v>0.58212412934522395</v>
      </c>
      <c r="BB17" s="84"/>
      <c r="BC17" s="3"/>
      <c r="BD17" s="82">
        <v>0.628571428571428</v>
      </c>
      <c r="BE17" s="85">
        <v>0.642163409425072</v>
      </c>
      <c r="BF17" s="82">
        <v>0.33285714285714202</v>
      </c>
      <c r="BG17" s="85">
        <v>0.44835770630091099</v>
      </c>
      <c r="BH17" s="82">
        <v>0.50714285714285701</v>
      </c>
      <c r="BI17" s="85">
        <v>0.53627350097126902</v>
      </c>
      <c r="BL17" s="21">
        <v>2</v>
      </c>
      <c r="BM17" s="82">
        <v>0.32714285714285701</v>
      </c>
      <c r="BN17" s="83">
        <v>0.37933329040428398</v>
      </c>
      <c r="BO17" s="82">
        <v>0.29571428571428499</v>
      </c>
      <c r="BP17" s="83"/>
      <c r="BQ17" s="82">
        <v>0.32</v>
      </c>
      <c r="BR17" s="83"/>
      <c r="BS17" s="82">
        <v>0.33428571428571402</v>
      </c>
      <c r="BT17" s="85"/>
      <c r="BU17" s="82">
        <v>0.317142857142857</v>
      </c>
      <c r="BV17" s="85"/>
      <c r="BW17" s="82">
        <v>0.29714285714285699</v>
      </c>
      <c r="BX17" s="85"/>
    </row>
    <row r="18" spans="1:76" x14ac:dyDescent="0.25">
      <c r="A18" s="75"/>
      <c r="B18" s="76"/>
      <c r="C18" s="76"/>
      <c r="D18" s="76"/>
      <c r="E18" s="77"/>
      <c r="G18" s="18">
        <v>4</v>
      </c>
      <c r="H18" s="14">
        <v>0.94844444444444398</v>
      </c>
      <c r="I18" s="9">
        <v>0.99536700481116502</v>
      </c>
      <c r="J18">
        <v>0.95022222222222197</v>
      </c>
      <c r="K18" s="9">
        <v>0.99162597753245296</v>
      </c>
      <c r="L18" s="14">
        <v>0.90222222222222204</v>
      </c>
      <c r="M18" s="9">
        <v>0.98180705720752803</v>
      </c>
      <c r="N18">
        <v>0.944888888888889</v>
      </c>
      <c r="O18" s="9">
        <v>0.98663901827637102</v>
      </c>
      <c r="P18" s="14">
        <v>0.88533333333333297</v>
      </c>
      <c r="Q18" s="9">
        <v>0.95116191028481301</v>
      </c>
      <c r="U18" s="18">
        <v>4</v>
      </c>
      <c r="V18" s="14">
        <v>0.44799999999999901</v>
      </c>
      <c r="W18" s="9">
        <v>0.40529523016719199</v>
      </c>
      <c r="X18">
        <v>0.413333333333333</v>
      </c>
      <c r="Y18" s="9">
        <v>0.41520230189462398</v>
      </c>
      <c r="Z18" s="14">
        <v>0.56444444444444397</v>
      </c>
      <c r="AA18" s="9">
        <v>0.52705180665902296</v>
      </c>
      <c r="AB18">
        <v>0.55288888888888899</v>
      </c>
      <c r="AC18" s="9">
        <v>0.56358468310533505</v>
      </c>
      <c r="AD18" s="14">
        <v>0.38311111111111101</v>
      </c>
      <c r="AE18" s="9">
        <v>0.49458490357626</v>
      </c>
      <c r="AH18" s="18">
        <v>4</v>
      </c>
      <c r="AI18">
        <v>0.86133333333333295</v>
      </c>
      <c r="AJ18" s="9">
        <v>0.81201095461658801</v>
      </c>
      <c r="AK18">
        <v>0.86133333333333295</v>
      </c>
      <c r="AL18" s="9">
        <v>0.81201095461658801</v>
      </c>
      <c r="AM18" s="14">
        <v>0.73333333333333295</v>
      </c>
      <c r="AN18" s="9">
        <v>0.68701095461658801</v>
      </c>
      <c r="AO18">
        <v>0.86133333333333295</v>
      </c>
      <c r="AP18" s="9">
        <v>0.82292644757433397</v>
      </c>
      <c r="AQ18" s="14">
        <v>0.73866666666666703</v>
      </c>
      <c r="AR18" s="9">
        <v>0.68826291079812196</v>
      </c>
      <c r="AU18" s="18">
        <v>4</v>
      </c>
      <c r="AV18" s="83">
        <v>0.754285714285714</v>
      </c>
      <c r="AW18" s="86">
        <v>0.75550438412913001</v>
      </c>
      <c r="AX18" s="83">
        <v>0.77142857142857102</v>
      </c>
      <c r="AY18" s="86">
        <v>0.75967002586475096</v>
      </c>
      <c r="AZ18" s="87">
        <v>0.77142857142857102</v>
      </c>
      <c r="BA18" s="86">
        <v>0.86100228597185902</v>
      </c>
      <c r="BB18" s="88"/>
      <c r="BC18" s="89"/>
      <c r="BD18" s="83">
        <v>0.74</v>
      </c>
      <c r="BE18" s="86">
        <v>0.77201463880571297</v>
      </c>
      <c r="BF18" s="87">
        <v>0.501428571428571</v>
      </c>
      <c r="BG18" s="86">
        <v>0.58511521083529106</v>
      </c>
      <c r="BH18" s="83">
        <v>0.71714285714285697</v>
      </c>
      <c r="BI18" s="86">
        <v>0.74496221170460497</v>
      </c>
      <c r="BL18" s="18">
        <v>4</v>
      </c>
      <c r="BM18" s="83">
        <v>0.34</v>
      </c>
      <c r="BN18" s="86">
        <v>0.42491874604247798</v>
      </c>
      <c r="BO18" s="83">
        <v>0.33714285714285702</v>
      </c>
      <c r="BP18" s="86"/>
      <c r="BQ18" s="87">
        <v>0.35857142857142799</v>
      </c>
      <c r="BR18" s="86"/>
      <c r="BS18" s="83">
        <v>0.39142857142857101</v>
      </c>
      <c r="BT18" s="86"/>
      <c r="BU18" s="87">
        <v>0.34</v>
      </c>
      <c r="BV18" s="86"/>
      <c r="BW18" s="83">
        <v>0.38142857142857101</v>
      </c>
      <c r="BX18" s="86"/>
    </row>
    <row r="19" spans="1:76" x14ac:dyDescent="0.25">
      <c r="A19" s="75"/>
      <c r="B19" s="76"/>
      <c r="C19" s="76"/>
      <c r="D19" s="76"/>
      <c r="E19" s="77"/>
      <c r="G19" s="18">
        <v>6</v>
      </c>
      <c r="H19" s="14">
        <v>0.96177777777777795</v>
      </c>
      <c r="I19" s="9">
        <v>0.99651014433496599</v>
      </c>
      <c r="J19">
        <v>0.962666666666666</v>
      </c>
      <c r="K19" s="9">
        <v>0.99712134719761303</v>
      </c>
      <c r="L19">
        <v>0.90666666666666695</v>
      </c>
      <c r="M19" s="9">
        <v>0.979906019702528</v>
      </c>
      <c r="N19">
        <v>0.95377777777777695</v>
      </c>
      <c r="O19" s="9">
        <v>0.99485241854378703</v>
      </c>
      <c r="P19">
        <v>0.86488888888888904</v>
      </c>
      <c r="Q19" s="9">
        <v>0.95332065336002103</v>
      </c>
      <c r="U19" s="18">
        <v>6</v>
      </c>
      <c r="V19" s="14">
        <v>0.54222222222222205</v>
      </c>
      <c r="W19" s="9">
        <v>0.51349725547101899</v>
      </c>
      <c r="X19">
        <v>0.366222222222222</v>
      </c>
      <c r="Y19" s="9">
        <v>0.31645349533269701</v>
      </c>
      <c r="Z19">
        <v>0.58755555555555505</v>
      </c>
      <c r="AA19" s="9">
        <v>0.60902157007367697</v>
      </c>
      <c r="AB19">
        <v>0.61511111111111105</v>
      </c>
      <c r="AC19" s="9">
        <v>0.613885065611257</v>
      </c>
      <c r="AD19" s="14">
        <v>0.36533333333333301</v>
      </c>
      <c r="AE19" s="9">
        <v>0.34880307492359203</v>
      </c>
      <c r="AH19" s="18">
        <v>6</v>
      </c>
      <c r="AI19">
        <v>0.85599999999999998</v>
      </c>
      <c r="AJ19" s="9">
        <v>0.82085289514866899</v>
      </c>
      <c r="AK19">
        <v>0.85599999999999998</v>
      </c>
      <c r="AL19" s="9">
        <v>0.82085289514866899</v>
      </c>
      <c r="AM19">
        <v>0.76800000000000002</v>
      </c>
      <c r="AN19" s="9">
        <v>0.69514866979655698</v>
      </c>
      <c r="AO19">
        <v>0.87733333333333297</v>
      </c>
      <c r="AP19" s="9">
        <v>0.82124413145539799</v>
      </c>
      <c r="AQ19" s="14">
        <v>0.75466666666666604</v>
      </c>
      <c r="AR19" s="9">
        <v>0.69201877934272304</v>
      </c>
      <c r="AU19" s="18">
        <v>6</v>
      </c>
      <c r="AV19" s="83">
        <v>0.81714285714285695</v>
      </c>
      <c r="AW19" s="86">
        <v>0.83551962394153001</v>
      </c>
      <c r="AX19" s="83">
        <v>0.83999999999999897</v>
      </c>
      <c r="AY19" s="86">
        <v>0.85681032872919205</v>
      </c>
      <c r="AZ19" s="83">
        <v>0.84857142857142798</v>
      </c>
      <c r="BA19" s="86">
        <v>0.89702179722463604</v>
      </c>
      <c r="BB19" s="3"/>
      <c r="BC19" s="89"/>
      <c r="BD19" s="83">
        <v>0.85571428571428498</v>
      </c>
      <c r="BE19" s="86">
        <v>0.90005361838221798</v>
      </c>
      <c r="BF19" s="87">
        <v>0.624285714285714</v>
      </c>
      <c r="BG19" s="86">
        <v>0.76032158150616502</v>
      </c>
      <c r="BH19" s="83">
        <v>0.83</v>
      </c>
      <c r="BI19" s="86">
        <v>0.877854921278856</v>
      </c>
      <c r="BL19" s="18">
        <v>6</v>
      </c>
      <c r="BM19" s="83">
        <v>0.375714285714285</v>
      </c>
      <c r="BN19" s="86">
        <v>0.50882513925110195</v>
      </c>
      <c r="BO19" s="83">
        <v>0.375714285714285</v>
      </c>
      <c r="BP19" s="86"/>
      <c r="BQ19" s="83">
        <v>0.38285714285714201</v>
      </c>
      <c r="BR19" s="86"/>
      <c r="BS19" s="83">
        <v>0.38428571428571401</v>
      </c>
      <c r="BT19" s="86"/>
      <c r="BU19" s="87">
        <v>0.34714285714285698</v>
      </c>
      <c r="BV19" s="86"/>
      <c r="BW19" s="83">
        <v>0.39142857142857101</v>
      </c>
      <c r="BX19" s="86"/>
    </row>
    <row r="20" spans="1:76" x14ac:dyDescent="0.25">
      <c r="A20" s="75"/>
      <c r="B20" s="76"/>
      <c r="C20" s="76"/>
      <c r="D20" s="76"/>
      <c r="E20" s="77"/>
      <c r="G20" s="18">
        <v>10</v>
      </c>
      <c r="H20" s="14">
        <v>0.962666666666666</v>
      </c>
      <c r="I20" s="9">
        <v>0.99784447936347598</v>
      </c>
      <c r="J20">
        <v>0.95555555555555505</v>
      </c>
      <c r="K20" s="9">
        <v>0.99724219198875397</v>
      </c>
      <c r="L20">
        <v>0.90666666666666595</v>
      </c>
      <c r="M20" s="9">
        <v>0.98759482254094699</v>
      </c>
      <c r="N20">
        <v>0.95822222222222198</v>
      </c>
      <c r="O20" s="9">
        <v>0.99756863371272098</v>
      </c>
      <c r="P20">
        <v>0.86399999999999999</v>
      </c>
      <c r="Q20" s="9">
        <v>0.97066076873535201</v>
      </c>
      <c r="U20" s="18">
        <v>10</v>
      </c>
      <c r="V20" s="14">
        <v>0.56088888888888899</v>
      </c>
      <c r="W20" s="9">
        <v>0.48827175602642803</v>
      </c>
      <c r="X20">
        <v>0.49244444444444402</v>
      </c>
      <c r="Y20" s="9">
        <v>0.47866836807865998</v>
      </c>
      <c r="Z20">
        <v>0.64711111111111097</v>
      </c>
      <c r="AA20" s="9">
        <v>0.63199698467036702</v>
      </c>
      <c r="AB20">
        <v>0.61066666666666602</v>
      </c>
      <c r="AC20" s="9">
        <v>0.61330649600880804</v>
      </c>
      <c r="AD20" s="14">
        <v>0.45777777777777701</v>
      </c>
      <c r="AE20" s="9">
        <v>0.50328524038457201</v>
      </c>
      <c r="AH20" s="18">
        <v>10</v>
      </c>
      <c r="AI20">
        <v>0.87466666666666604</v>
      </c>
      <c r="AJ20" s="9">
        <v>0.81533646322378595</v>
      </c>
      <c r="AK20">
        <v>0.87466666666666604</v>
      </c>
      <c r="AL20" s="9">
        <v>0.81533646322378595</v>
      </c>
      <c r="AM20">
        <v>0.77333333333333298</v>
      </c>
      <c r="AN20" s="9">
        <v>0.69640062597809005</v>
      </c>
      <c r="AO20">
        <v>0.87733333333333297</v>
      </c>
      <c r="AP20" s="9">
        <v>0.80093896713614998</v>
      </c>
      <c r="AQ20" s="14">
        <v>0.74666666666666703</v>
      </c>
      <c r="AR20" s="9">
        <v>0.69014084507042195</v>
      </c>
      <c r="AU20" s="18">
        <v>10</v>
      </c>
      <c r="AV20" s="83">
        <v>0.93</v>
      </c>
      <c r="AW20" s="86">
        <v>0.945183339236077</v>
      </c>
      <c r="AX20" s="83">
        <v>0.874285714285714</v>
      </c>
      <c r="AY20" s="86">
        <v>0.91292675231011899</v>
      </c>
      <c r="AZ20" s="83">
        <v>0.97285714285714198</v>
      </c>
      <c r="BA20" s="86">
        <v>0.99231310301898501</v>
      </c>
      <c r="BB20" s="3"/>
      <c r="BC20" s="89"/>
      <c r="BD20" s="83">
        <v>0.87</v>
      </c>
      <c r="BE20" s="86">
        <v>0.892038764931259</v>
      </c>
      <c r="BF20" s="87">
        <v>0.75714285714285701</v>
      </c>
      <c r="BG20" s="86">
        <v>0.86041679813687899</v>
      </c>
      <c r="BH20" s="83">
        <v>0.89</v>
      </c>
      <c r="BI20" s="86">
        <v>0.91632289084216001</v>
      </c>
      <c r="BL20" s="18">
        <v>10</v>
      </c>
      <c r="BM20" s="83">
        <v>0.374285714285714</v>
      </c>
      <c r="BN20" s="86">
        <v>0.51886946349420904</v>
      </c>
      <c r="BO20" s="83">
        <v>0.39142857142857101</v>
      </c>
      <c r="BP20" s="86"/>
      <c r="BQ20" s="83">
        <v>0.378571428571428</v>
      </c>
      <c r="BR20" s="86"/>
      <c r="BS20" s="83">
        <v>0.38571428571428501</v>
      </c>
      <c r="BT20" s="86"/>
      <c r="BU20" s="87">
        <v>0.36571428571428499</v>
      </c>
      <c r="BV20" s="86"/>
      <c r="BW20" s="83">
        <v>0.374285714285714</v>
      </c>
      <c r="BX20" s="86"/>
    </row>
    <row r="21" spans="1:76" x14ac:dyDescent="0.25">
      <c r="A21" s="75"/>
      <c r="B21" s="76"/>
      <c r="C21" s="76"/>
      <c r="D21" s="76"/>
      <c r="E21" s="77"/>
      <c r="G21" s="18">
        <v>15</v>
      </c>
      <c r="H21" s="14">
        <v>0.96177777777777795</v>
      </c>
      <c r="I21" s="9">
        <v>0.99790751222388796</v>
      </c>
      <c r="J21">
        <v>0.96355555555555505</v>
      </c>
      <c r="K21" s="9">
        <v>0.99808027413221301</v>
      </c>
      <c r="L21">
        <v>0.93244444444444397</v>
      </c>
      <c r="M21" s="9">
        <v>0.99356371387060505</v>
      </c>
      <c r="N21">
        <v>0.97155555555555495</v>
      </c>
      <c r="O21" s="9">
        <v>0.99831298319877904</v>
      </c>
      <c r="P21">
        <v>0.84088888888888902</v>
      </c>
      <c r="Q21" s="9">
        <v>0.96784589438596402</v>
      </c>
      <c r="U21" s="18">
        <v>15</v>
      </c>
      <c r="V21" s="14">
        <v>0.586666666666666</v>
      </c>
      <c r="W21" s="9">
        <v>0.54269804034751501</v>
      </c>
      <c r="X21">
        <v>0.57066666666666699</v>
      </c>
      <c r="Y21" s="9">
        <v>0.51567446777427695</v>
      </c>
      <c r="Z21">
        <v>0.64711111111111097</v>
      </c>
      <c r="AA21" s="9">
        <v>0.65400956309343405</v>
      </c>
      <c r="AB21">
        <v>0.58311111111111102</v>
      </c>
      <c r="AC21" s="9">
        <v>0.52647563818538601</v>
      </c>
      <c r="AD21" s="14">
        <v>0.52266666666666595</v>
      </c>
      <c r="AE21" s="9">
        <v>0.60048594197205196</v>
      </c>
      <c r="AH21" s="18">
        <v>15</v>
      </c>
      <c r="AI21">
        <v>0.87466666666666604</v>
      </c>
      <c r="AJ21" s="9">
        <v>0.79530516431924803</v>
      </c>
      <c r="AK21">
        <v>0.87466666666666604</v>
      </c>
      <c r="AL21" s="9">
        <v>0.79530516431924803</v>
      </c>
      <c r="AM21">
        <v>0.78666666666666696</v>
      </c>
      <c r="AN21" s="9">
        <v>0.69953051643192399</v>
      </c>
      <c r="AO21">
        <v>0.86133333333333295</v>
      </c>
      <c r="AP21" s="9">
        <v>0.76212832550860599</v>
      </c>
      <c r="AQ21" s="14">
        <v>0.76800000000000002</v>
      </c>
      <c r="AR21" s="9">
        <v>0.69514866979655698</v>
      </c>
      <c r="AU21" s="18">
        <v>15</v>
      </c>
      <c r="AV21" s="83">
        <v>0.94</v>
      </c>
      <c r="AW21" s="86">
        <v>0.96258462925400001</v>
      </c>
      <c r="AX21" s="83">
        <v>0.97</v>
      </c>
      <c r="AY21" s="86">
        <v>0.98129231462699995</v>
      </c>
      <c r="AZ21" s="83">
        <v>0.97</v>
      </c>
      <c r="BA21" s="86">
        <v>0.98129231462699995</v>
      </c>
      <c r="BB21" s="3"/>
      <c r="BC21" s="89"/>
      <c r="BD21" s="83">
        <v>0.88857142857142801</v>
      </c>
      <c r="BE21" s="86">
        <v>0.922885883855457</v>
      </c>
      <c r="BF21" s="87">
        <v>0.91285714285714203</v>
      </c>
      <c r="BG21" s="86">
        <v>0.95686306706590596</v>
      </c>
      <c r="BH21" s="83">
        <v>0.91571428571428504</v>
      </c>
      <c r="BI21" s="86">
        <v>0.95346901059274203</v>
      </c>
      <c r="BL21" s="18">
        <v>15</v>
      </c>
      <c r="BM21" s="83">
        <v>0.38714285714285701</v>
      </c>
      <c r="BN21" s="86">
        <v>0.56330639535507598</v>
      </c>
      <c r="BO21" s="83">
        <v>0.40285714285714203</v>
      </c>
      <c r="BP21" s="86"/>
      <c r="BQ21" s="83">
        <v>0.378571428571428</v>
      </c>
      <c r="BR21" s="86"/>
      <c r="BS21" s="83">
        <v>0.42142857142857099</v>
      </c>
      <c r="BT21" s="86"/>
      <c r="BU21" s="87">
        <v>0.36571428571428499</v>
      </c>
      <c r="BV21" s="86"/>
      <c r="BW21" s="83">
        <v>0.40714285714285697</v>
      </c>
      <c r="BX21" s="86"/>
    </row>
    <row r="22" spans="1:76" x14ac:dyDescent="0.25">
      <c r="A22" s="75"/>
      <c r="B22" s="76"/>
      <c r="C22" s="76"/>
      <c r="D22" s="76"/>
      <c r="E22" s="77"/>
      <c r="G22" s="18">
        <v>25</v>
      </c>
      <c r="H22" s="14">
        <v>0.96533333333333304</v>
      </c>
      <c r="I22" s="9">
        <v>0.99849152634471705</v>
      </c>
      <c r="J22">
        <v>0.96622222222222198</v>
      </c>
      <c r="K22" s="9">
        <v>0.99843522831434595</v>
      </c>
      <c r="L22">
        <v>0.93600000000000005</v>
      </c>
      <c r="M22" s="9">
        <v>0.99520708900878896</v>
      </c>
      <c r="N22">
        <v>0.97866666666666602</v>
      </c>
      <c r="O22" s="9">
        <v>0.99895989745206804</v>
      </c>
      <c r="P22">
        <v>0.89688888888888896</v>
      </c>
      <c r="Q22" s="9">
        <v>0.987651838549363</v>
      </c>
      <c r="U22" s="18">
        <v>25</v>
      </c>
      <c r="V22" s="14">
        <v>0.66400000000000003</v>
      </c>
      <c r="W22" s="9">
        <v>0.60166031532241704</v>
      </c>
      <c r="X22">
        <v>0.56000000000000005</v>
      </c>
      <c r="Y22" s="9">
        <v>0.488281927975934</v>
      </c>
      <c r="Z22">
        <v>0.61777777777777798</v>
      </c>
      <c r="AA22" s="9">
        <v>0.62716026677427394</v>
      </c>
      <c r="AB22">
        <v>0.72622222222222199</v>
      </c>
      <c r="AC22" s="9">
        <v>0.71570069846970896</v>
      </c>
      <c r="AD22" s="14">
        <v>0.53600000000000003</v>
      </c>
      <c r="AE22" s="9">
        <v>0.57880090985456001</v>
      </c>
      <c r="AH22" s="18">
        <v>25</v>
      </c>
      <c r="AI22">
        <v>0.88533333333333297</v>
      </c>
      <c r="AJ22" s="9">
        <v>0.79780907668231504</v>
      </c>
      <c r="AK22">
        <v>0.88533333333333297</v>
      </c>
      <c r="AL22" s="9">
        <v>0.79780907668231504</v>
      </c>
      <c r="AM22">
        <v>0.74933333333333296</v>
      </c>
      <c r="AN22" s="9">
        <v>0.69076682316118898</v>
      </c>
      <c r="AO22">
        <v>0.88533333333333297</v>
      </c>
      <c r="AP22" s="9">
        <v>0.79780907668231504</v>
      </c>
      <c r="AQ22" s="14">
        <v>0.74933333333333296</v>
      </c>
      <c r="AR22" s="9">
        <v>0.69076682316118898</v>
      </c>
      <c r="AU22" s="18">
        <v>25</v>
      </c>
      <c r="AV22" s="90">
        <v>1</v>
      </c>
      <c r="AW22" s="90">
        <v>1</v>
      </c>
      <c r="AX22" s="83">
        <v>0.97</v>
      </c>
      <c r="AY22" s="86">
        <v>0.98129231462699995</v>
      </c>
      <c r="AZ22" s="90">
        <v>1</v>
      </c>
      <c r="BA22" s="90">
        <v>1</v>
      </c>
      <c r="BB22" s="3"/>
      <c r="BC22" s="89"/>
      <c r="BD22" s="83">
        <v>0.92</v>
      </c>
      <c r="BE22" s="86">
        <v>0.95011283900533305</v>
      </c>
      <c r="BF22" s="87">
        <v>0.92857142857142805</v>
      </c>
      <c r="BG22" s="86">
        <v>0.95937098210931804</v>
      </c>
      <c r="BH22" s="90">
        <v>1</v>
      </c>
      <c r="BI22" s="90">
        <v>1</v>
      </c>
      <c r="BL22" s="18">
        <v>25</v>
      </c>
      <c r="BM22" s="90">
        <v>0.41999999999999899</v>
      </c>
      <c r="BN22" s="90">
        <v>0.66348669736093602</v>
      </c>
      <c r="BO22" s="83">
        <v>0.42714285714285599</v>
      </c>
      <c r="BP22" s="86"/>
      <c r="BQ22" s="90">
        <v>0.38285714285714301</v>
      </c>
      <c r="BR22" s="90"/>
      <c r="BS22" s="83">
        <v>0.42714285714285699</v>
      </c>
      <c r="BT22" s="86"/>
      <c r="BU22" s="87">
        <v>0.36428571428571399</v>
      </c>
      <c r="BV22" s="86"/>
      <c r="BW22" s="90">
        <v>0.434285714285714</v>
      </c>
      <c r="BX22" s="90"/>
    </row>
    <row r="23" spans="1:76" x14ac:dyDescent="0.25">
      <c r="A23" s="75"/>
      <c r="B23" s="76"/>
      <c r="C23" s="76"/>
      <c r="D23" s="76"/>
      <c r="E23" s="77"/>
      <c r="G23" s="18">
        <v>40</v>
      </c>
      <c r="H23" s="14">
        <v>0.97422222222222199</v>
      </c>
      <c r="I23" s="9">
        <v>0.99894173955569099</v>
      </c>
      <c r="J23">
        <v>0.97333333333333305</v>
      </c>
      <c r="K23" s="9">
        <v>0.99890682052419499</v>
      </c>
      <c r="L23">
        <v>0.95911111111111103</v>
      </c>
      <c r="M23" s="9">
        <v>0.99753739944076103</v>
      </c>
      <c r="N23">
        <v>0.97866666666666602</v>
      </c>
      <c r="O23" s="9">
        <v>0.99913913897863604</v>
      </c>
      <c r="P23">
        <v>0.92222222222222205</v>
      </c>
      <c r="Q23" s="9">
        <v>0.991175460416855</v>
      </c>
      <c r="U23" s="18">
        <v>40</v>
      </c>
      <c r="V23" s="14">
        <v>0.69777777777777805</v>
      </c>
      <c r="W23" s="9">
        <v>0.62377327527153503</v>
      </c>
      <c r="X23">
        <v>0.59199999999999997</v>
      </c>
      <c r="Y23" s="9">
        <v>0.55897698328073098</v>
      </c>
      <c r="Z23">
        <v>0.706666666666667</v>
      </c>
      <c r="AA23" s="9">
        <v>0.70676904044817501</v>
      </c>
      <c r="AB23">
        <v>0.74755555555555497</v>
      </c>
      <c r="AC23" s="9">
        <v>0.71613013396615099</v>
      </c>
      <c r="AD23" s="14">
        <v>0.551111111111111</v>
      </c>
      <c r="AE23" s="9">
        <v>0.55875114889849098</v>
      </c>
      <c r="AH23" s="18">
        <v>40</v>
      </c>
      <c r="AI23">
        <v>0.88266666666666604</v>
      </c>
      <c r="AJ23" s="9">
        <v>0.77715179968700998</v>
      </c>
      <c r="AK23">
        <v>0.88266666666666604</v>
      </c>
      <c r="AL23" s="9">
        <v>0.77715179968700998</v>
      </c>
      <c r="AM23">
        <v>0.73333333333333295</v>
      </c>
      <c r="AN23" s="9">
        <v>0.68701095461658801</v>
      </c>
      <c r="AO23">
        <v>0.88</v>
      </c>
      <c r="AP23" s="9">
        <v>0.76150234741783895</v>
      </c>
      <c r="AQ23" s="14">
        <v>0.73599999999999999</v>
      </c>
      <c r="AR23" s="9">
        <v>0.68763693270735504</v>
      </c>
      <c r="AU23" s="18">
        <v>40</v>
      </c>
      <c r="AV23" s="83">
        <v>1</v>
      </c>
      <c r="AW23" s="86">
        <v>1</v>
      </c>
      <c r="AX23" s="83">
        <v>1</v>
      </c>
      <c r="AY23" s="86">
        <v>1</v>
      </c>
      <c r="AZ23" s="83">
        <v>1</v>
      </c>
      <c r="BA23" s="86">
        <v>1</v>
      </c>
      <c r="BB23" s="3"/>
      <c r="BC23" s="89"/>
      <c r="BD23" s="83">
        <v>0.96</v>
      </c>
      <c r="BE23" s="86">
        <v>0.97505641950266697</v>
      </c>
      <c r="BF23" s="87">
        <v>0.98571428571428499</v>
      </c>
      <c r="BG23" s="86">
        <v>0.99512540648443204</v>
      </c>
      <c r="BH23" s="83">
        <v>1</v>
      </c>
      <c r="BI23" s="86">
        <v>1</v>
      </c>
      <c r="BL23" s="18">
        <v>40</v>
      </c>
      <c r="BM23" s="83">
        <v>0.432857142857142</v>
      </c>
      <c r="BN23" s="86">
        <v>0.71244620453545304</v>
      </c>
      <c r="BO23" s="83">
        <v>0.441428571428571</v>
      </c>
      <c r="BP23" s="86"/>
      <c r="BQ23" s="83">
        <v>0.37</v>
      </c>
      <c r="BR23" s="86"/>
      <c r="BS23" s="83">
        <v>0.437142857142857</v>
      </c>
      <c r="BT23" s="86"/>
      <c r="BU23" s="87">
        <v>0.371428571428571</v>
      </c>
      <c r="BV23" s="86"/>
      <c r="BW23" s="83">
        <v>0.44571428571428501</v>
      </c>
      <c r="BX23" s="86"/>
    </row>
    <row r="24" spans="1:76" x14ac:dyDescent="0.25">
      <c r="A24" s="75"/>
      <c r="B24" s="76"/>
      <c r="C24" s="76"/>
      <c r="D24" s="76"/>
      <c r="E24" s="77"/>
      <c r="G24" s="19">
        <v>100</v>
      </c>
      <c r="H24" s="15">
        <v>0.97777777777777697</v>
      </c>
      <c r="I24" s="10">
        <v>0.99912702421260702</v>
      </c>
      <c r="J24" s="11">
        <v>0.97511111111111104</v>
      </c>
      <c r="K24" s="10">
        <v>0.99902226711812003</v>
      </c>
      <c r="L24" s="11">
        <v>0.97688888888888803</v>
      </c>
      <c r="M24" s="10">
        <v>0.99895232884107099</v>
      </c>
      <c r="N24" s="11">
        <v>0.97955555555555496</v>
      </c>
      <c r="O24" s="10">
        <v>0.99919686227559801</v>
      </c>
      <c r="P24" s="11">
        <v>0.94399999999999995</v>
      </c>
      <c r="Q24" s="10">
        <v>0.996312094188742</v>
      </c>
      <c r="U24" s="19">
        <v>100</v>
      </c>
      <c r="V24" s="15">
        <v>0.78488888888888897</v>
      </c>
      <c r="W24" s="10">
        <v>0.77750408873353405</v>
      </c>
      <c r="X24" s="15">
        <v>0.73599999999999999</v>
      </c>
      <c r="Y24" s="10">
        <v>0.71619253480990896</v>
      </c>
      <c r="Z24" s="11">
        <v>0.68888888888888899</v>
      </c>
      <c r="AA24" s="10">
        <v>0.71567620704491397</v>
      </c>
      <c r="AB24" s="11">
        <v>0.80622222222222195</v>
      </c>
      <c r="AC24" s="10">
        <v>0.82611318665558497</v>
      </c>
      <c r="AD24" s="15">
        <v>0.606222222222222</v>
      </c>
      <c r="AE24" s="10">
        <v>0.58582821707166499</v>
      </c>
      <c r="AH24" s="19">
        <v>100</v>
      </c>
      <c r="AI24" s="15">
        <v>0.87733333333333297</v>
      </c>
      <c r="AJ24" s="10">
        <v>0.74585289514866904</v>
      </c>
      <c r="AK24" s="15">
        <v>0.87733333333333297</v>
      </c>
      <c r="AL24" s="10">
        <v>0.74585289514866904</v>
      </c>
      <c r="AM24" s="11">
        <v>0.73333333333333295</v>
      </c>
      <c r="AN24" s="10">
        <v>0.68701095461658801</v>
      </c>
      <c r="AO24" s="11">
        <v>0.87466666666666604</v>
      </c>
      <c r="AP24" s="10">
        <v>0.73521126760563305</v>
      </c>
      <c r="AQ24" s="15">
        <v>0.752</v>
      </c>
      <c r="AR24" s="10">
        <v>0.69139280125195601</v>
      </c>
      <c r="AU24" s="19">
        <v>100</v>
      </c>
      <c r="AV24" s="90">
        <v>1</v>
      </c>
      <c r="AW24" s="91">
        <v>1</v>
      </c>
      <c r="AX24" s="94">
        <v>1</v>
      </c>
      <c r="AY24" s="91">
        <v>1</v>
      </c>
      <c r="AZ24" s="90">
        <v>1</v>
      </c>
      <c r="BA24" s="91">
        <v>1</v>
      </c>
      <c r="BB24" s="92"/>
      <c r="BC24" s="93"/>
      <c r="BD24" s="90">
        <v>1</v>
      </c>
      <c r="BE24" s="91">
        <v>1</v>
      </c>
      <c r="BF24" s="94">
        <v>0.995714285714285</v>
      </c>
      <c r="BG24" s="91">
        <v>0.999637249535829</v>
      </c>
      <c r="BH24" s="90">
        <v>1</v>
      </c>
      <c r="BI24" s="91">
        <v>1</v>
      </c>
      <c r="BL24" s="19">
        <v>100</v>
      </c>
      <c r="BM24" s="90">
        <v>0.42999999999999899</v>
      </c>
      <c r="BN24" s="91">
        <v>0.72054476963198999</v>
      </c>
      <c r="BO24" s="94">
        <v>0.438571428571428</v>
      </c>
      <c r="BP24" s="91"/>
      <c r="BQ24" s="90">
        <v>0.35714285714285698</v>
      </c>
      <c r="BR24" s="91"/>
      <c r="BS24" s="90">
        <v>0.44857142857142801</v>
      </c>
      <c r="BT24" s="91"/>
      <c r="BU24" s="94">
        <v>0.36</v>
      </c>
      <c r="BV24" s="91"/>
      <c r="BW24" s="90">
        <v>0.46571428571428503</v>
      </c>
      <c r="BX24" s="91"/>
    </row>
    <row r="25" spans="1:76" x14ac:dyDescent="0.25">
      <c r="A25" s="75"/>
      <c r="B25" s="76"/>
      <c r="C25" s="76"/>
      <c r="D25" s="76"/>
      <c r="E25" s="77"/>
      <c r="AV25" s="23"/>
      <c r="AW25" s="23"/>
      <c r="AX25" s="23"/>
      <c r="AY25" s="23"/>
      <c r="AZ25" s="23"/>
      <c r="BA25" s="23"/>
      <c r="BD25" s="23"/>
      <c r="BE25" s="23"/>
      <c r="BH25" s="23"/>
      <c r="BI25" s="23"/>
    </row>
    <row r="26" spans="1:76" x14ac:dyDescent="0.25">
      <c r="A26" s="75"/>
      <c r="B26" s="76"/>
      <c r="C26" s="76"/>
      <c r="D26" s="76"/>
      <c r="E26" s="77"/>
      <c r="AU26" s="20" t="s">
        <v>42</v>
      </c>
      <c r="AV26" s="99" t="s">
        <v>109</v>
      </c>
      <c r="AW26" s="100"/>
      <c r="AX26" s="99" t="s">
        <v>110</v>
      </c>
      <c r="AY26" s="100"/>
      <c r="AZ26" s="101" t="s">
        <v>200</v>
      </c>
      <c r="BA26" s="102"/>
      <c r="BB26" s="70" t="s">
        <v>201</v>
      </c>
      <c r="BC26" s="71"/>
      <c r="BD26" s="101" t="s">
        <v>114</v>
      </c>
      <c r="BE26" s="102"/>
      <c r="BF26" s="70" t="s">
        <v>144</v>
      </c>
      <c r="BG26" s="71"/>
      <c r="BH26" s="70" t="s">
        <v>202</v>
      </c>
      <c r="BI26" s="71"/>
    </row>
    <row r="27" spans="1:76" x14ac:dyDescent="0.25">
      <c r="A27" s="75"/>
      <c r="B27" s="76"/>
      <c r="C27" s="76"/>
      <c r="D27" s="76"/>
      <c r="E27" s="77"/>
      <c r="AU27" s="18" t="s">
        <v>0</v>
      </c>
      <c r="AV27" s="90" t="s">
        <v>111</v>
      </c>
      <c r="AW27" s="91" t="s">
        <v>112</v>
      </c>
      <c r="AX27" s="90" t="s">
        <v>111</v>
      </c>
      <c r="AY27" s="91" t="s">
        <v>112</v>
      </c>
      <c r="AZ27" s="90" t="s">
        <v>111</v>
      </c>
      <c r="BA27" s="91" t="s">
        <v>112</v>
      </c>
      <c r="BB27" s="97" t="s">
        <v>111</v>
      </c>
      <c r="BC27" s="98" t="s">
        <v>112</v>
      </c>
      <c r="BD27" s="90" t="s">
        <v>111</v>
      </c>
      <c r="BE27" s="91" t="s">
        <v>112</v>
      </c>
      <c r="BF27" s="97" t="s">
        <v>111</v>
      </c>
      <c r="BG27" s="98" t="s">
        <v>112</v>
      </c>
      <c r="BH27" s="90" t="s">
        <v>111</v>
      </c>
      <c r="BI27" s="91" t="s">
        <v>112</v>
      </c>
    </row>
    <row r="28" spans="1:76" x14ac:dyDescent="0.25">
      <c r="A28" s="75"/>
      <c r="B28" s="76"/>
      <c r="C28" s="76"/>
      <c r="D28" s="76"/>
      <c r="E28" s="77"/>
      <c r="AU28" s="21">
        <v>2</v>
      </c>
      <c r="AV28" s="82">
        <v>0.26610802903312097</v>
      </c>
      <c r="AW28" s="83"/>
      <c r="AX28" s="82">
        <v>0.32663886534398701</v>
      </c>
      <c r="AY28" s="83"/>
      <c r="AZ28" s="82">
        <v>8.5154866814287598</v>
      </c>
      <c r="BA28" s="83"/>
      <c r="BB28" s="84">
        <v>0.127188638140079</v>
      </c>
      <c r="BC28" s="3"/>
      <c r="BD28" s="82">
        <v>0.377859164343544</v>
      </c>
      <c r="BE28" s="85"/>
      <c r="BF28" s="82">
        <v>0.37564971560760702</v>
      </c>
      <c r="BG28" s="85"/>
      <c r="BH28" s="82">
        <v>0.23584141080736801</v>
      </c>
      <c r="BI28" s="85"/>
    </row>
    <row r="29" spans="1:76" x14ac:dyDescent="0.25">
      <c r="A29" s="75"/>
      <c r="B29" s="76"/>
      <c r="C29" s="76"/>
      <c r="D29" s="76"/>
      <c r="E29" s="77"/>
      <c r="AU29" s="18">
        <v>4</v>
      </c>
      <c r="AV29" s="83">
        <v>0.17084430020927299</v>
      </c>
      <c r="AW29" s="86"/>
      <c r="AX29" s="83">
        <v>0.23252757551602801</v>
      </c>
      <c r="AY29" s="86"/>
      <c r="AZ29" s="87">
        <v>0.50071982153470296</v>
      </c>
      <c r="BA29" s="86"/>
      <c r="BB29" s="88">
        <v>0.12972753150123001</v>
      </c>
      <c r="BC29" s="89"/>
      <c r="BD29" s="83">
        <v>0.13520495280153699</v>
      </c>
      <c r="BE29" s="86"/>
      <c r="BF29" s="87">
        <v>0.22546094884057899</v>
      </c>
      <c r="BG29" s="86"/>
      <c r="BH29" s="83">
        <v>0.122000455113687</v>
      </c>
      <c r="BI29" s="86"/>
    </row>
    <row r="30" spans="1:76" x14ac:dyDescent="0.25">
      <c r="A30" s="75"/>
      <c r="B30" s="76"/>
      <c r="C30" s="76"/>
      <c r="D30" s="76"/>
      <c r="E30" s="77"/>
      <c r="AU30" s="18">
        <v>6</v>
      </c>
      <c r="AV30" s="83">
        <v>8.4558808361523394E-2</v>
      </c>
      <c r="AW30" s="86"/>
      <c r="AX30" s="83">
        <v>0.10634238791858799</v>
      </c>
      <c r="AY30" s="86"/>
      <c r="AZ30" s="83">
        <v>0.24272072387858401</v>
      </c>
      <c r="BA30" s="86"/>
      <c r="BB30" s="3">
        <v>9.1337736209794504E-2</v>
      </c>
      <c r="BC30" s="89"/>
      <c r="BD30" s="83">
        <v>0.104205343189085</v>
      </c>
      <c r="BE30" s="86"/>
      <c r="BF30" s="87">
        <v>0.19509201959144301</v>
      </c>
      <c r="BG30" s="86"/>
      <c r="BH30" s="83">
        <v>9.5681850161589102E-2</v>
      </c>
      <c r="BI30" s="86"/>
    </row>
    <row r="31" spans="1:76" x14ac:dyDescent="0.25">
      <c r="A31" s="75"/>
      <c r="B31" s="76"/>
      <c r="C31" s="76"/>
      <c r="D31" s="76"/>
      <c r="E31" s="77"/>
      <c r="AU31" s="18">
        <v>10</v>
      </c>
      <c r="AV31" s="83">
        <v>6.7507295412469095E-2</v>
      </c>
      <c r="AW31" s="86"/>
      <c r="AX31" s="83">
        <v>6.9209627943301502E-2</v>
      </c>
      <c r="AY31" s="86"/>
      <c r="AZ31" s="83">
        <v>0.14960395039049401</v>
      </c>
      <c r="BA31" s="86"/>
      <c r="BB31" s="3">
        <v>7.5177073819114995E-2</v>
      </c>
      <c r="BC31" s="89"/>
      <c r="BD31" s="83">
        <v>8.6840770053750002E-2</v>
      </c>
      <c r="BE31" s="86"/>
      <c r="BF31" s="87">
        <v>0.15632427269704299</v>
      </c>
      <c r="BG31" s="86"/>
      <c r="BH31" s="83">
        <v>8.3288315823702497E-2</v>
      </c>
      <c r="BI31" s="86"/>
    </row>
    <row r="32" spans="1:76" x14ac:dyDescent="0.25">
      <c r="A32" s="75"/>
      <c r="B32" s="76"/>
      <c r="C32" s="76"/>
      <c r="D32" s="76"/>
      <c r="E32" s="77"/>
      <c r="AU32" s="18">
        <v>15</v>
      </c>
      <c r="AV32" s="83">
        <v>4.7837739006070898E-2</v>
      </c>
      <c r="AW32" s="86"/>
      <c r="AX32" s="83">
        <v>4.9751895975365099E-2</v>
      </c>
      <c r="AY32" s="86"/>
      <c r="AZ32" s="83">
        <v>0.13537084702695501</v>
      </c>
      <c r="BA32" s="86"/>
      <c r="BB32" s="3">
        <v>7.3436405994475901E-2</v>
      </c>
      <c r="BC32" s="89"/>
      <c r="BD32" s="83">
        <v>6.3141117693142595E-2</v>
      </c>
      <c r="BE32" s="86"/>
      <c r="BF32" s="87">
        <v>0.136241873329848</v>
      </c>
      <c r="BG32" s="86"/>
      <c r="BH32" s="83">
        <v>6.44005986338025E-2</v>
      </c>
      <c r="BI32" s="86"/>
    </row>
    <row r="33" spans="1:61" x14ac:dyDescent="0.25">
      <c r="A33" s="75"/>
      <c r="B33" s="76"/>
      <c r="C33" s="76"/>
      <c r="D33" s="76"/>
      <c r="E33" s="77"/>
      <c r="AU33" s="18">
        <v>25</v>
      </c>
      <c r="AV33" s="83">
        <v>3.8529083925440001E-2</v>
      </c>
      <c r="AW33" s="86"/>
      <c r="AX33" s="83">
        <v>3.6718414239128201E-2</v>
      </c>
      <c r="AY33" s="86"/>
      <c r="AZ33" s="83">
        <v>0.118965107131282</v>
      </c>
      <c r="BA33" s="86"/>
      <c r="BB33" s="3">
        <v>7.2926910213563303E-2</v>
      </c>
      <c r="BC33" s="89"/>
      <c r="BD33" s="83">
        <v>5.5247140163979698E-2</v>
      </c>
      <c r="BE33" s="86"/>
      <c r="BF33" s="87">
        <v>0.123955577451778</v>
      </c>
      <c r="BG33" s="86"/>
      <c r="BH33" s="83">
        <v>5.6867595934166799E-2</v>
      </c>
      <c r="BI33" s="86"/>
    </row>
    <row r="34" spans="1:61" x14ac:dyDescent="0.25">
      <c r="A34" s="75"/>
      <c r="B34" s="76"/>
      <c r="C34" s="76"/>
      <c r="D34" s="76"/>
      <c r="E34" s="77"/>
      <c r="AU34" s="18">
        <v>40</v>
      </c>
      <c r="AV34" s="83">
        <v>2.65985367530161E-2</v>
      </c>
      <c r="AW34" s="86"/>
      <c r="AX34" s="83">
        <v>2.7207138332245799E-2</v>
      </c>
      <c r="AY34" s="86"/>
      <c r="AZ34" s="83">
        <v>0.106429365737487</v>
      </c>
      <c r="BA34" s="86"/>
      <c r="BB34" s="3">
        <v>7.0158697227399494E-2</v>
      </c>
      <c r="BC34" s="89"/>
      <c r="BD34" s="83">
        <v>4.4405345694335199E-2</v>
      </c>
      <c r="BE34" s="86"/>
      <c r="BF34" s="87">
        <v>0.13056508627385799</v>
      </c>
      <c r="BG34" s="86"/>
      <c r="BH34" s="83">
        <v>4.4074696618003902E-2</v>
      </c>
      <c r="BI34" s="86"/>
    </row>
    <row r="35" spans="1:61" x14ac:dyDescent="0.25">
      <c r="A35" s="75"/>
      <c r="B35" s="76"/>
      <c r="C35" s="76"/>
      <c r="D35" s="76"/>
      <c r="E35" s="77"/>
      <c r="AU35" s="19">
        <v>100</v>
      </c>
      <c r="AV35" s="94">
        <v>1.4847795203837E-2</v>
      </c>
      <c r="AW35" s="91"/>
      <c r="AX35" s="94">
        <v>1.59229097725349E-2</v>
      </c>
      <c r="AY35" s="91"/>
      <c r="AZ35" s="90">
        <v>0.10466091273264901</v>
      </c>
      <c r="BA35" s="91"/>
      <c r="BB35" s="92">
        <v>7.0953557244420595E-2</v>
      </c>
      <c r="BC35" s="93"/>
      <c r="BD35" s="90">
        <v>1.9193227147076899E-2</v>
      </c>
      <c r="BE35" s="91"/>
      <c r="BF35" s="94">
        <v>0.11752439867334701</v>
      </c>
      <c r="BG35" s="91"/>
      <c r="BH35" s="90">
        <v>2.07112758902404E-2</v>
      </c>
      <c r="BI35" s="91"/>
    </row>
    <row r="36" spans="1:61" x14ac:dyDescent="0.25">
      <c r="A36" s="75"/>
      <c r="B36" s="76"/>
      <c r="C36" s="76"/>
      <c r="D36" s="76"/>
      <c r="E36" s="77"/>
      <c r="AU36" s="18">
        <v>186</v>
      </c>
      <c r="AV36" s="3">
        <v>9.4469151135370705E-3</v>
      </c>
      <c r="AW36" s="3"/>
      <c r="AX36" s="3">
        <v>1.07275790834602E-2</v>
      </c>
      <c r="AY36" s="3"/>
      <c r="AZ36" s="3">
        <v>0.104806487031167</v>
      </c>
      <c r="BA36" s="3"/>
      <c r="BB36" s="3"/>
      <c r="BC36" s="3"/>
      <c r="BD36" s="3">
        <v>1.13193931300937E-2</v>
      </c>
      <c r="BE36" s="3"/>
      <c r="BF36" s="3"/>
      <c r="BG36" s="3"/>
      <c r="BH36" s="3">
        <v>1.41095448588842E-2</v>
      </c>
      <c r="BI36" s="3"/>
    </row>
    <row r="37" spans="1:61" x14ac:dyDescent="0.25">
      <c r="A37" s="75"/>
      <c r="B37" s="76"/>
      <c r="C37" s="76"/>
      <c r="D37" s="76"/>
      <c r="E37" s="77"/>
      <c r="AU37" s="18">
        <v>372</v>
      </c>
      <c r="AV37" s="3">
        <v>6.8459623370168499E-3</v>
      </c>
      <c r="AW37" s="3"/>
      <c r="AX37" s="3">
        <v>8.6762483862372203E-3</v>
      </c>
      <c r="AY37" s="3"/>
      <c r="AZ37" s="3">
        <v>0.10483303281609301</v>
      </c>
      <c r="BA37" s="3"/>
      <c r="BB37" s="3"/>
      <c r="BC37" s="3"/>
      <c r="BD37" s="3">
        <v>9.3832912626314394E-3</v>
      </c>
      <c r="BE37" s="3"/>
      <c r="BF37" s="3"/>
      <c r="BG37" s="3"/>
      <c r="BH37" s="3">
        <v>1.22966064627814E-2</v>
      </c>
      <c r="BI37" s="3"/>
    </row>
    <row r="38" spans="1:61" x14ac:dyDescent="0.25">
      <c r="A38" s="75"/>
      <c r="B38" s="76"/>
      <c r="C38" s="76"/>
      <c r="D38" s="76"/>
      <c r="E38" s="77"/>
      <c r="AU38" s="18">
        <v>745</v>
      </c>
      <c r="AV38" s="3">
        <v>4.54437425723916E-3</v>
      </c>
      <c r="AW38" s="3"/>
      <c r="AX38" s="3">
        <v>6.7085143808383804E-3</v>
      </c>
      <c r="AY38" s="3"/>
      <c r="AZ38" s="3">
        <v>0.105036239650752</v>
      </c>
      <c r="BA38" s="3"/>
      <c r="BB38" s="3"/>
      <c r="BC38" s="3"/>
      <c r="BD38" s="3">
        <v>7.9283692458491598E-3</v>
      </c>
      <c r="BE38" s="3"/>
      <c r="BF38" s="3"/>
      <c r="BG38" s="3"/>
      <c r="BH38" s="3">
        <v>1.1504825231807E-2</v>
      </c>
      <c r="BI38" s="3"/>
    </row>
    <row r="39" spans="1:61" x14ac:dyDescent="0.25">
      <c r="A39" s="75"/>
      <c r="B39" s="76"/>
      <c r="C39" s="76"/>
      <c r="D39" s="76"/>
      <c r="E39" s="77"/>
      <c r="AU39" s="18">
        <v>1489</v>
      </c>
      <c r="AV39" s="3">
        <v>3.1708824833144001E-3</v>
      </c>
      <c r="AW39" s="3"/>
      <c r="AX39" s="3">
        <v>5.3636391225081502E-3</v>
      </c>
      <c r="AY39" s="3"/>
      <c r="AZ39" s="3">
        <v>0.105139275675827</v>
      </c>
      <c r="BA39" s="3"/>
      <c r="BB39" s="3"/>
      <c r="BC39" s="3"/>
      <c r="BD39" s="3">
        <v>6.3274939043832402E-3</v>
      </c>
      <c r="BE39" s="3"/>
      <c r="BF39" s="3"/>
      <c r="BG39" s="3"/>
      <c r="BH39" s="3">
        <v>1.02021111838348E-2</v>
      </c>
      <c r="BI39" s="3"/>
    </row>
    <row r="40" spans="1:61" x14ac:dyDescent="0.25">
      <c r="A40" s="75"/>
      <c r="B40" s="76"/>
      <c r="C40" s="76"/>
      <c r="D40" s="76"/>
      <c r="E40" s="77"/>
    </row>
    <row r="41" spans="1:61" x14ac:dyDescent="0.25">
      <c r="A41" s="75"/>
      <c r="B41" s="76"/>
      <c r="C41" s="76"/>
      <c r="D41" s="76"/>
      <c r="E41" s="77"/>
    </row>
    <row r="42" spans="1:61" x14ac:dyDescent="0.25">
      <c r="A42" s="75"/>
      <c r="B42" s="76"/>
      <c r="C42" s="76"/>
      <c r="D42" s="76"/>
      <c r="E42" s="77"/>
    </row>
    <row r="43" spans="1:61" x14ac:dyDescent="0.25">
      <c r="A43" s="75"/>
      <c r="B43" s="76"/>
      <c r="C43" s="76"/>
      <c r="D43" s="76"/>
      <c r="E43" s="77"/>
    </row>
    <row r="44" spans="1:61" x14ac:dyDescent="0.25">
      <c r="A44" s="75"/>
      <c r="B44" s="76"/>
      <c r="C44" s="76"/>
      <c r="D44" s="76"/>
      <c r="E44" s="77"/>
    </row>
    <row r="45" spans="1:61" x14ac:dyDescent="0.25">
      <c r="A45" s="75"/>
      <c r="B45" s="76"/>
      <c r="C45" s="76"/>
      <c r="D45" s="76"/>
      <c r="E45" s="77"/>
    </row>
    <row r="46" spans="1:61" x14ac:dyDescent="0.25">
      <c r="A46" s="75"/>
      <c r="B46" s="76"/>
      <c r="C46" s="76"/>
      <c r="D46" s="76"/>
      <c r="E46" s="77"/>
    </row>
    <row r="47" spans="1:61" x14ac:dyDescent="0.25">
      <c r="A47" s="75"/>
      <c r="B47" s="76"/>
      <c r="C47" s="76"/>
      <c r="D47" s="76"/>
      <c r="E47" s="77"/>
    </row>
    <row r="48" spans="1:61" x14ac:dyDescent="0.25">
      <c r="A48" s="75"/>
      <c r="B48" s="76"/>
      <c r="C48" s="76"/>
      <c r="D48" s="76"/>
      <c r="E48" s="77"/>
    </row>
    <row r="49" spans="1:32" x14ac:dyDescent="0.25">
      <c r="A49" s="75"/>
      <c r="B49" s="76"/>
      <c r="C49" s="76"/>
      <c r="D49" s="76"/>
      <c r="E49" s="77"/>
    </row>
    <row r="50" spans="1:32" x14ac:dyDescent="0.25">
      <c r="A50" s="75"/>
      <c r="B50" s="76"/>
      <c r="C50" s="76"/>
      <c r="D50" s="76"/>
      <c r="E50" s="77"/>
    </row>
    <row r="51" spans="1:32" x14ac:dyDescent="0.25">
      <c r="A51" s="75"/>
      <c r="B51" s="76"/>
      <c r="C51" s="76"/>
      <c r="D51" s="76"/>
      <c r="E51" s="77"/>
      <c r="F51" s="30"/>
      <c r="G51" s="30"/>
      <c r="H51" s="30"/>
      <c r="I51" s="30"/>
      <c r="J51" s="30"/>
      <c r="K51" s="30"/>
      <c r="L51" s="30"/>
      <c r="M51" s="30"/>
      <c r="N51" s="30"/>
      <c r="O51" s="30"/>
      <c r="P51" s="30"/>
      <c r="Q51" s="30"/>
      <c r="R51" s="30"/>
      <c r="T51" s="30"/>
      <c r="U51" s="30"/>
      <c r="V51" s="30"/>
      <c r="W51" s="30"/>
      <c r="X51" s="30"/>
      <c r="Y51" s="30"/>
      <c r="Z51" s="30"/>
      <c r="AA51" s="30"/>
      <c r="AB51" s="30"/>
      <c r="AC51" s="30"/>
      <c r="AD51" s="30"/>
      <c r="AE51" s="30"/>
      <c r="AF51" s="30"/>
    </row>
    <row r="52" spans="1:32" x14ac:dyDescent="0.25">
      <c r="A52" s="75"/>
      <c r="B52" s="76"/>
      <c r="C52" s="76"/>
      <c r="D52" s="76"/>
      <c r="E52" s="77"/>
    </row>
    <row r="53" spans="1:32" x14ac:dyDescent="0.25">
      <c r="A53" s="75"/>
      <c r="B53" s="76"/>
      <c r="C53" s="76"/>
      <c r="D53" s="76"/>
      <c r="E53" s="77"/>
      <c r="G53" t="s">
        <v>121</v>
      </c>
      <c r="U53" t="s">
        <v>179</v>
      </c>
    </row>
    <row r="54" spans="1:32" x14ac:dyDescent="0.25">
      <c r="A54" s="75"/>
      <c r="B54" s="76"/>
      <c r="C54" s="76"/>
      <c r="D54" s="76"/>
      <c r="E54" s="77"/>
      <c r="G54" t="s">
        <v>117</v>
      </c>
      <c r="U54" t="s">
        <v>117</v>
      </c>
    </row>
    <row r="55" spans="1:32" x14ac:dyDescent="0.25">
      <c r="A55" s="75"/>
      <c r="B55" s="76"/>
      <c r="C55" s="76"/>
      <c r="D55" s="76"/>
      <c r="E55" s="77"/>
      <c r="U55" t="s">
        <v>96</v>
      </c>
    </row>
    <row r="56" spans="1:32" x14ac:dyDescent="0.25">
      <c r="A56" s="75"/>
      <c r="B56" s="76"/>
      <c r="C56" s="76"/>
      <c r="D56" s="76"/>
      <c r="E56" s="77"/>
      <c r="G56" s="20" t="s">
        <v>115</v>
      </c>
      <c r="H56" s="70" t="s">
        <v>109</v>
      </c>
      <c r="I56" s="71"/>
      <c r="J56" s="70" t="s">
        <v>110</v>
      </c>
      <c r="K56" s="71"/>
      <c r="L56" s="70" t="s">
        <v>113</v>
      </c>
      <c r="M56" s="71"/>
      <c r="N56" s="70" t="s">
        <v>114</v>
      </c>
      <c r="O56" s="71"/>
      <c r="P56" s="70" t="s">
        <v>144</v>
      </c>
      <c r="Q56" s="71"/>
      <c r="U56" s="20" t="s">
        <v>115</v>
      </c>
      <c r="V56" s="70" t="s">
        <v>109</v>
      </c>
      <c r="W56" s="71"/>
      <c r="X56" s="70" t="s">
        <v>110</v>
      </c>
      <c r="Y56" s="71"/>
      <c r="Z56" s="70" t="s">
        <v>113</v>
      </c>
      <c r="AA56" s="71"/>
      <c r="AB56" s="70" t="s">
        <v>114</v>
      </c>
      <c r="AC56" s="71"/>
      <c r="AD56" s="70" t="s">
        <v>144</v>
      </c>
      <c r="AE56" s="71"/>
    </row>
    <row r="57" spans="1:32" x14ac:dyDescent="0.25">
      <c r="A57" s="75"/>
      <c r="B57" s="76"/>
      <c r="C57" s="76"/>
      <c r="D57" s="76"/>
      <c r="E57" s="77"/>
      <c r="G57" s="18" t="s">
        <v>0</v>
      </c>
      <c r="H57" s="17" t="s">
        <v>111</v>
      </c>
      <c r="I57" s="16" t="s">
        <v>112</v>
      </c>
      <c r="J57" s="17" t="s">
        <v>111</v>
      </c>
      <c r="K57" s="16" t="s">
        <v>112</v>
      </c>
      <c r="L57" s="17" t="s">
        <v>111</v>
      </c>
      <c r="M57" s="16" t="s">
        <v>112</v>
      </c>
      <c r="N57" s="17" t="s">
        <v>111</v>
      </c>
      <c r="O57" s="16" t="s">
        <v>112</v>
      </c>
      <c r="P57" s="17" t="s">
        <v>111</v>
      </c>
      <c r="Q57" s="16" t="s">
        <v>112</v>
      </c>
      <c r="U57" s="18" t="s">
        <v>0</v>
      </c>
      <c r="V57" s="17" t="s">
        <v>111</v>
      </c>
      <c r="W57" s="16" t="s">
        <v>112</v>
      </c>
      <c r="X57" s="17" t="s">
        <v>111</v>
      </c>
      <c r="Y57" s="16" t="s">
        <v>112</v>
      </c>
      <c r="Z57" s="17" t="s">
        <v>111</v>
      </c>
      <c r="AA57" s="16" t="s">
        <v>112</v>
      </c>
      <c r="AB57" s="17" t="s">
        <v>111</v>
      </c>
      <c r="AC57" s="16" t="s">
        <v>112</v>
      </c>
      <c r="AD57" s="17" t="s">
        <v>111</v>
      </c>
      <c r="AE57" s="16" t="s">
        <v>112</v>
      </c>
    </row>
    <row r="58" spans="1:32" x14ac:dyDescent="0.25">
      <c r="A58" s="75"/>
      <c r="B58" s="76"/>
      <c r="C58" s="76"/>
      <c r="D58" s="76"/>
      <c r="E58" s="77"/>
      <c r="G58" s="21">
        <v>2</v>
      </c>
      <c r="H58" s="12">
        <v>0.98507755102040795</v>
      </c>
      <c r="I58">
        <v>0.99492112936232002</v>
      </c>
      <c r="J58" s="12">
        <v>0.98582857142857105</v>
      </c>
      <c r="L58" s="12">
        <v>0.99568979591836704</v>
      </c>
      <c r="M58">
        <v>0.99242672607455096</v>
      </c>
      <c r="N58" s="12">
        <v>0.98406530612244902</v>
      </c>
      <c r="O58" s="13">
        <v>0.99391795637417202</v>
      </c>
      <c r="P58" s="12"/>
      <c r="Q58" s="13"/>
      <c r="U58" s="21">
        <v>2</v>
      </c>
      <c r="V58" s="12">
        <v>0.63030204081632601</v>
      </c>
      <c r="W58">
        <v>0.82154002370036805</v>
      </c>
      <c r="X58" s="12">
        <v>0.61263673469387703</v>
      </c>
      <c r="Y58">
        <v>0.77992297023747503</v>
      </c>
      <c r="Z58" s="12">
        <v>0.63059591836734696</v>
      </c>
      <c r="AA58">
        <v>0.83264095209632905</v>
      </c>
      <c r="AB58" s="12">
        <v>0.71657142857142797</v>
      </c>
      <c r="AC58" s="13">
        <v>0.89252539444019396</v>
      </c>
      <c r="AD58" s="12" t="s">
        <v>15</v>
      </c>
      <c r="AE58" s="13" t="s">
        <v>15</v>
      </c>
    </row>
    <row r="59" spans="1:32" x14ac:dyDescent="0.25">
      <c r="A59" s="75"/>
      <c r="B59" s="76"/>
      <c r="C59" s="76"/>
      <c r="D59" s="76"/>
      <c r="E59" s="77"/>
      <c r="G59" s="18">
        <v>4</v>
      </c>
      <c r="H59" s="14">
        <v>0.99066122448979599</v>
      </c>
      <c r="I59" s="9">
        <v>0.99842101124931404</v>
      </c>
      <c r="J59">
        <v>0.98981224489795905</v>
      </c>
      <c r="K59" s="9">
        <v>0.99882352247302597</v>
      </c>
      <c r="L59" s="14">
        <v>0.99823673469387697</v>
      </c>
      <c r="M59" s="9">
        <v>0.99829331067785398</v>
      </c>
      <c r="N59">
        <v>0.98680816326530596</v>
      </c>
      <c r="O59" s="9">
        <v>0.99335577793986995</v>
      </c>
      <c r="P59" s="14"/>
      <c r="Q59" s="9"/>
      <c r="U59" s="18">
        <v>4</v>
      </c>
      <c r="V59" s="14">
        <v>0.64630204081632603</v>
      </c>
      <c r="W59" s="9">
        <v>0.83655161140211998</v>
      </c>
      <c r="X59">
        <v>0.63794285714285703</v>
      </c>
      <c r="Y59" s="9">
        <v>0.79928539368350204</v>
      </c>
      <c r="Z59" s="14">
        <v>0.668506122448979</v>
      </c>
      <c r="AA59" s="9">
        <v>0.86068202065425403</v>
      </c>
      <c r="AB59">
        <v>0.71010612244897897</v>
      </c>
      <c r="AC59" s="9">
        <v>0.88680028940379096</v>
      </c>
      <c r="AD59" s="14"/>
      <c r="AE59" s="9"/>
    </row>
    <row r="60" spans="1:32" x14ac:dyDescent="0.25">
      <c r="A60" s="75"/>
      <c r="B60" s="76"/>
      <c r="C60" s="76"/>
      <c r="D60" s="76"/>
      <c r="E60" s="77"/>
      <c r="G60" s="18">
        <v>6</v>
      </c>
      <c r="H60" s="14">
        <v>0.99255510204081598</v>
      </c>
      <c r="I60" s="9">
        <v>0.99915565559993202</v>
      </c>
      <c r="J60">
        <v>0.99180408163265299</v>
      </c>
      <c r="K60" s="9">
        <v>0.99874897765739201</v>
      </c>
      <c r="L60">
        <v>0.99742040816326505</v>
      </c>
      <c r="M60" s="9">
        <v>0.998806983273688</v>
      </c>
      <c r="N60">
        <v>0.98991020408163199</v>
      </c>
      <c r="O60" s="9">
        <v>0.99300748684871998</v>
      </c>
      <c r="Q60" s="9"/>
      <c r="U60" s="18">
        <v>6</v>
      </c>
      <c r="V60" s="14">
        <v>0.66857142857142804</v>
      </c>
      <c r="W60" s="9">
        <v>0.85785950365653596</v>
      </c>
      <c r="X60">
        <v>0.65048163265306103</v>
      </c>
      <c r="Y60" s="9">
        <v>0.81082030629415602</v>
      </c>
      <c r="Z60">
        <v>0.65844897959183601</v>
      </c>
      <c r="AA60" s="9">
        <v>0.85685907859291899</v>
      </c>
      <c r="AB60">
        <v>0.72133877551020398</v>
      </c>
      <c r="AC60" s="9">
        <v>0.88422828496341599</v>
      </c>
      <c r="AD60" s="14"/>
      <c r="AE60" s="9"/>
    </row>
    <row r="61" spans="1:32" x14ac:dyDescent="0.25">
      <c r="A61" s="75"/>
      <c r="B61" s="76"/>
      <c r="C61" s="76"/>
      <c r="D61" s="76"/>
      <c r="E61" s="77"/>
      <c r="G61" s="18">
        <v>10</v>
      </c>
      <c r="H61" s="14">
        <v>0.99516734693877595</v>
      </c>
      <c r="I61" s="9">
        <v>0.99962886308465704</v>
      </c>
      <c r="J61">
        <v>0.99529795918367403</v>
      </c>
      <c r="K61" s="9">
        <v>0.99963615403123296</v>
      </c>
      <c r="L61">
        <v>0.99964081632653001</v>
      </c>
      <c r="M61" s="9">
        <v>0.99943847134561004</v>
      </c>
      <c r="N61">
        <v>0.99324081632653005</v>
      </c>
      <c r="O61" s="9">
        <v>0.99186433694431597</v>
      </c>
      <c r="Q61" s="9"/>
      <c r="U61" s="18">
        <v>10</v>
      </c>
      <c r="V61" s="14">
        <v>0.67866122448979505</v>
      </c>
      <c r="W61" s="9">
        <v>0.86795994412066402</v>
      </c>
      <c r="X61">
        <v>0.68391836734693801</v>
      </c>
      <c r="Y61" s="9">
        <v>0.86643152570703796</v>
      </c>
      <c r="Z61">
        <v>0.67657142857142805</v>
      </c>
      <c r="AA61" s="9">
        <v>0.86218818323893598</v>
      </c>
      <c r="AB61">
        <v>0.73740408163265303</v>
      </c>
      <c r="AC61" s="9">
        <v>0.89564816445131701</v>
      </c>
      <c r="AD61" s="14"/>
      <c r="AE61" s="9"/>
    </row>
    <row r="62" spans="1:32" x14ac:dyDescent="0.25">
      <c r="A62" s="75"/>
      <c r="B62" s="76"/>
      <c r="C62" s="76"/>
      <c r="D62" s="76"/>
      <c r="E62" s="77"/>
      <c r="G62" s="18">
        <v>15</v>
      </c>
      <c r="H62" s="14">
        <v>0.99595102040816297</v>
      </c>
      <c r="I62" s="9">
        <v>0.99976832537954297</v>
      </c>
      <c r="J62">
        <v>0.99614693877550997</v>
      </c>
      <c r="K62" s="9">
        <v>0.99980749802964097</v>
      </c>
      <c r="L62">
        <v>0.99996734693877498</v>
      </c>
      <c r="M62" s="9">
        <v>0.99995116080414104</v>
      </c>
      <c r="N62">
        <v>0.99431836734693901</v>
      </c>
      <c r="O62" s="9">
        <v>0.99335484926237105</v>
      </c>
      <c r="Q62" s="9"/>
      <c r="U62" s="18">
        <v>15</v>
      </c>
      <c r="V62" s="14">
        <v>0.69995102040816304</v>
      </c>
      <c r="W62" s="9">
        <v>0.88237506421563305</v>
      </c>
      <c r="X62">
        <v>0.69492244897959099</v>
      </c>
      <c r="Y62" s="9">
        <v>0.88495174433246004</v>
      </c>
      <c r="Z62">
        <v>0.67797551020408098</v>
      </c>
      <c r="AA62" s="9">
        <v>0.86627052843783603</v>
      </c>
      <c r="AB62">
        <v>0.73289795918367295</v>
      </c>
      <c r="AC62" s="9">
        <v>0.89884979569639101</v>
      </c>
      <c r="AD62" s="14"/>
      <c r="AE62" s="9"/>
    </row>
    <row r="63" spans="1:32" x14ac:dyDescent="0.25">
      <c r="A63" s="75"/>
      <c r="B63" s="76"/>
      <c r="C63" s="76"/>
      <c r="D63" s="76"/>
      <c r="E63" s="77"/>
      <c r="G63" s="18">
        <v>25</v>
      </c>
      <c r="H63" s="14">
        <v>0.99784489795918296</v>
      </c>
      <c r="I63" s="9">
        <v>0.99990267437768998</v>
      </c>
      <c r="J63">
        <v>0.99751836734693899</v>
      </c>
      <c r="K63" s="9">
        <v>0.99990159686812297</v>
      </c>
      <c r="L63">
        <v>1</v>
      </c>
      <c r="M63" s="9">
        <v>1</v>
      </c>
      <c r="N63">
        <v>0.99715918367346901</v>
      </c>
      <c r="O63" s="9">
        <v>0.99984186124430297</v>
      </c>
      <c r="Q63" s="9"/>
      <c r="U63" s="18">
        <v>25</v>
      </c>
      <c r="V63" s="14">
        <v>0.72065306122448902</v>
      </c>
      <c r="W63" s="9">
        <v>0.90671533899883305</v>
      </c>
      <c r="X63">
        <v>0.72333061224489803</v>
      </c>
      <c r="Y63" s="9">
        <v>0.90758144601475599</v>
      </c>
      <c r="Z63">
        <v>0.67921632653061204</v>
      </c>
      <c r="AA63" s="9">
        <v>0.87071033784762597</v>
      </c>
      <c r="AB63">
        <v>0.74537142857142802</v>
      </c>
      <c r="AC63" s="9">
        <v>0.91411236694016296</v>
      </c>
      <c r="AD63" s="14"/>
      <c r="AE63" s="9"/>
    </row>
    <row r="64" spans="1:32" x14ac:dyDescent="0.25">
      <c r="A64" s="75"/>
      <c r="B64" s="76"/>
      <c r="C64" s="76"/>
      <c r="D64" s="76"/>
      <c r="E64" s="77"/>
      <c r="G64" s="18">
        <v>40</v>
      </c>
      <c r="H64" s="14">
        <v>0.99957551020408097</v>
      </c>
      <c r="I64" s="9">
        <v>0.99998360658382901</v>
      </c>
      <c r="J64">
        <v>0.99915102040816295</v>
      </c>
      <c r="K64" s="9">
        <v>0.99998499487623604</v>
      </c>
      <c r="L64">
        <v>1</v>
      </c>
      <c r="M64" s="9">
        <v>1</v>
      </c>
      <c r="N64">
        <v>0.99915102040816295</v>
      </c>
      <c r="O64" s="9">
        <v>0.99988675111405101</v>
      </c>
      <c r="Q64" s="9"/>
      <c r="U64" s="18">
        <v>40</v>
      </c>
      <c r="V64" s="14">
        <v>0.74409795918367305</v>
      </c>
      <c r="W64" s="9">
        <v>0.92639350419650601</v>
      </c>
      <c r="X64">
        <v>0.74390204081632605</v>
      </c>
      <c r="Y64" s="9">
        <v>0.92692850675684502</v>
      </c>
      <c r="Z64">
        <v>0.70236734693877501</v>
      </c>
      <c r="AA64" s="9">
        <v>0.89265151360963402</v>
      </c>
      <c r="AB64">
        <v>0.75794285714285703</v>
      </c>
      <c r="AC64" s="9">
        <v>0.93360910434898003</v>
      </c>
      <c r="AD64" s="14"/>
      <c r="AE64" s="9"/>
    </row>
    <row r="65" spans="1:31" x14ac:dyDescent="0.25">
      <c r="A65" s="75"/>
      <c r="B65" s="76"/>
      <c r="C65" s="76"/>
      <c r="D65" s="76"/>
      <c r="E65" s="77"/>
      <c r="G65" s="19">
        <v>100</v>
      </c>
      <c r="H65" s="15">
        <v>0.99990204081632605</v>
      </c>
      <c r="I65" s="10">
        <v>0.99999859540383096</v>
      </c>
      <c r="J65" s="11">
        <v>0.99993469387755096</v>
      </c>
      <c r="K65" s="10">
        <v>0.99999932010562298</v>
      </c>
      <c r="L65" s="11">
        <v>1</v>
      </c>
      <c r="M65" s="10">
        <v>1</v>
      </c>
      <c r="N65" s="11">
        <v>0.99990204081632605</v>
      </c>
      <c r="O65" s="10">
        <v>0.99999779071543105</v>
      </c>
      <c r="P65" s="11"/>
      <c r="Q65" s="10"/>
      <c r="U65" s="19">
        <v>100</v>
      </c>
      <c r="V65" s="15">
        <v>0.76287346938775502</v>
      </c>
      <c r="W65" s="10">
        <v>0.94502629979420505</v>
      </c>
      <c r="X65" s="11">
        <v>0.76062040816326504</v>
      </c>
      <c r="Y65" s="10">
        <v>0.94011082295702997</v>
      </c>
      <c r="Z65" s="11">
        <v>0.69276734693877495</v>
      </c>
      <c r="AA65" s="10">
        <v>0.88201985082273604</v>
      </c>
      <c r="AB65" s="11">
        <v>0.76404897959183604</v>
      </c>
      <c r="AC65" s="10">
        <v>0.94300347755476799</v>
      </c>
      <c r="AD65" s="15"/>
      <c r="AE65" s="10"/>
    </row>
    <row r="66" spans="1:31" x14ac:dyDescent="0.25">
      <c r="A66" s="75"/>
      <c r="B66" s="76"/>
      <c r="C66" s="76"/>
      <c r="D66" s="76"/>
      <c r="E66" s="77"/>
    </row>
    <row r="67" spans="1:31" x14ac:dyDescent="0.25">
      <c r="A67" s="75"/>
      <c r="B67" s="76"/>
      <c r="C67" s="76"/>
      <c r="D67" s="76"/>
      <c r="E67" s="77"/>
      <c r="G67" s="20" t="s">
        <v>116</v>
      </c>
      <c r="H67" s="70" t="s">
        <v>109</v>
      </c>
      <c r="I67" s="71"/>
      <c r="J67" s="70" t="s">
        <v>110</v>
      </c>
      <c r="K67" s="71"/>
      <c r="L67" s="70" t="s">
        <v>113</v>
      </c>
      <c r="M67" s="71"/>
      <c r="N67" s="70" t="s">
        <v>114</v>
      </c>
      <c r="O67" s="71"/>
      <c r="P67" s="70" t="s">
        <v>144</v>
      </c>
      <c r="Q67" s="71"/>
      <c r="U67" s="20" t="s">
        <v>116</v>
      </c>
      <c r="V67" s="70" t="s">
        <v>109</v>
      </c>
      <c r="W67" s="71"/>
      <c r="X67" s="70" t="s">
        <v>110</v>
      </c>
      <c r="Y67" s="71"/>
      <c r="Z67" s="70" t="s">
        <v>113</v>
      </c>
      <c r="AA67" s="71"/>
      <c r="AB67" s="70" t="s">
        <v>114</v>
      </c>
      <c r="AC67" s="71"/>
      <c r="AD67" s="70" t="s">
        <v>144</v>
      </c>
      <c r="AE67" s="71"/>
    </row>
    <row r="68" spans="1:31" x14ac:dyDescent="0.25">
      <c r="A68" s="75"/>
      <c r="B68" s="76"/>
      <c r="C68" s="76"/>
      <c r="D68" s="76"/>
      <c r="E68" s="77"/>
      <c r="G68" s="18" t="s">
        <v>0</v>
      </c>
      <c r="H68" s="17" t="s">
        <v>111</v>
      </c>
      <c r="I68" s="16" t="s">
        <v>112</v>
      </c>
      <c r="J68" s="17" t="s">
        <v>111</v>
      </c>
      <c r="K68" s="16" t="s">
        <v>112</v>
      </c>
      <c r="L68" s="17" t="s">
        <v>111</v>
      </c>
      <c r="M68" s="16" t="s">
        <v>112</v>
      </c>
      <c r="N68" s="17" t="s">
        <v>111</v>
      </c>
      <c r="O68" s="16" t="s">
        <v>112</v>
      </c>
      <c r="P68" s="17" t="s">
        <v>111</v>
      </c>
      <c r="Q68" s="16" t="s">
        <v>112</v>
      </c>
      <c r="U68" s="18" t="s">
        <v>0</v>
      </c>
      <c r="V68" s="17" t="s">
        <v>111</v>
      </c>
      <c r="W68" s="16" t="s">
        <v>112</v>
      </c>
      <c r="X68" s="17" t="s">
        <v>111</v>
      </c>
      <c r="Y68" s="16" t="s">
        <v>112</v>
      </c>
      <c r="Z68" s="17" t="s">
        <v>111</v>
      </c>
      <c r="AA68" s="16" t="s">
        <v>112</v>
      </c>
      <c r="AB68" s="17" t="s">
        <v>111</v>
      </c>
      <c r="AC68" s="16" t="s">
        <v>112</v>
      </c>
      <c r="AD68" s="17" t="s">
        <v>111</v>
      </c>
      <c r="AE68" s="16" t="s">
        <v>112</v>
      </c>
    </row>
    <row r="69" spans="1:31" x14ac:dyDescent="0.25">
      <c r="A69" s="75"/>
      <c r="B69" s="76"/>
      <c r="C69" s="76"/>
      <c r="D69" s="76"/>
      <c r="E69" s="77"/>
      <c r="G69" s="21">
        <v>2</v>
      </c>
      <c r="H69" s="12">
        <v>0.98507755102040795</v>
      </c>
      <c r="I69">
        <v>0.99492112936232002</v>
      </c>
      <c r="J69" s="12">
        <v>0.99605762271313303</v>
      </c>
      <c r="K69">
        <v>0.99605762271313303</v>
      </c>
      <c r="L69" s="12">
        <v>0.99572244897959195</v>
      </c>
      <c r="M69">
        <v>0.99286627883728196</v>
      </c>
      <c r="N69" s="12">
        <v>0.98406530612244902</v>
      </c>
      <c r="O69" s="13">
        <v>0.99391795637417202</v>
      </c>
      <c r="P69" s="12"/>
      <c r="Q69" s="13"/>
      <c r="U69" s="21">
        <v>2</v>
      </c>
      <c r="V69" s="12">
        <v>0.63030204081632601</v>
      </c>
      <c r="W69">
        <v>0.82154002370036805</v>
      </c>
      <c r="X69" s="12">
        <v>0.61263673469387703</v>
      </c>
      <c r="Y69">
        <v>0.77992297023747503</v>
      </c>
      <c r="Z69" s="12">
        <v>0.63059591836734696</v>
      </c>
      <c r="AA69">
        <v>0.83264095209632905</v>
      </c>
      <c r="AB69" s="12">
        <v>0.71657142857142797</v>
      </c>
      <c r="AC69" s="13">
        <v>0.89252539444019396</v>
      </c>
      <c r="AD69" s="12" t="s">
        <v>15</v>
      </c>
      <c r="AE69" s="13" t="s">
        <v>15</v>
      </c>
    </row>
    <row r="70" spans="1:31" x14ac:dyDescent="0.25">
      <c r="A70" s="78"/>
      <c r="B70" s="79"/>
      <c r="C70" s="79"/>
      <c r="D70" s="79"/>
      <c r="E70" s="80"/>
      <c r="G70" s="18">
        <v>4</v>
      </c>
      <c r="H70" s="14">
        <v>0.98759183673469397</v>
      </c>
      <c r="I70" s="9">
        <v>0.99898490833668996</v>
      </c>
      <c r="J70">
        <v>0.98752653061224505</v>
      </c>
      <c r="K70" s="9">
        <v>0.99853782582436501</v>
      </c>
      <c r="L70" s="14">
        <v>0.99588571428571404</v>
      </c>
      <c r="M70" s="9">
        <v>0.99708769200459102</v>
      </c>
      <c r="N70">
        <v>0.98390204081632604</v>
      </c>
      <c r="O70" s="9">
        <v>0.993279245324871</v>
      </c>
      <c r="P70" s="14"/>
      <c r="Q70" s="9"/>
      <c r="U70" s="18">
        <v>4</v>
      </c>
      <c r="V70" s="14">
        <v>0.65864489795918302</v>
      </c>
      <c r="W70" s="9">
        <v>0.815213768414767</v>
      </c>
      <c r="X70">
        <v>0.64081632653061205</v>
      </c>
      <c r="Y70" s="9">
        <v>0.76602766062373395</v>
      </c>
      <c r="Z70" s="14">
        <v>0.69590204081632601</v>
      </c>
      <c r="AA70" s="9">
        <v>0.86512165116332496</v>
      </c>
      <c r="AB70">
        <v>0.71115102040816203</v>
      </c>
      <c r="AC70" s="9">
        <v>0.88337273164002805</v>
      </c>
      <c r="AD70" s="14"/>
      <c r="AE70" s="9"/>
    </row>
    <row r="71" spans="1:31" x14ac:dyDescent="0.25">
      <c r="G71" s="18">
        <v>6</v>
      </c>
      <c r="H71" s="14">
        <v>0.98788571428571403</v>
      </c>
      <c r="I71" s="9">
        <v>0.99898360836909095</v>
      </c>
      <c r="J71">
        <v>0.98824489795918302</v>
      </c>
      <c r="K71" s="9">
        <v>0.99902406372682795</v>
      </c>
      <c r="L71">
        <v>0.99572244897959195</v>
      </c>
      <c r="M71" s="9">
        <v>0.99682557538125205</v>
      </c>
      <c r="N71">
        <v>0.98586122448979596</v>
      </c>
      <c r="O71" s="9">
        <v>0.99373924789024504</v>
      </c>
      <c r="Q71" s="9"/>
      <c r="U71" s="18">
        <v>6</v>
      </c>
      <c r="V71" s="14">
        <v>0.68558367346938798</v>
      </c>
      <c r="W71" s="9">
        <v>0.85369518846757897</v>
      </c>
      <c r="X71">
        <v>0.66550204081632602</v>
      </c>
      <c r="Y71" s="9">
        <v>0.80563176376970802</v>
      </c>
      <c r="Z71">
        <v>0.68065306122448899</v>
      </c>
      <c r="AA71" s="9">
        <v>0.85198552285159102</v>
      </c>
      <c r="AB71">
        <v>0.72911020408163196</v>
      </c>
      <c r="AC71" s="9">
        <v>0.8981356081438</v>
      </c>
      <c r="AD71" s="14"/>
      <c r="AE71" s="9"/>
    </row>
    <row r="72" spans="1:31" x14ac:dyDescent="0.25">
      <c r="G72" s="18">
        <v>10</v>
      </c>
      <c r="H72" s="14">
        <v>0.98631836734693801</v>
      </c>
      <c r="I72" s="9">
        <v>0.99936227480124695</v>
      </c>
      <c r="J72">
        <v>0.989159183673469</v>
      </c>
      <c r="K72" s="9">
        <v>0.99947429986550695</v>
      </c>
      <c r="L72">
        <v>0.99533061224489805</v>
      </c>
      <c r="M72" s="9">
        <v>0.99801838936871801</v>
      </c>
      <c r="N72">
        <v>0.98791836734693805</v>
      </c>
      <c r="O72" s="9">
        <v>0.99506926919196304</v>
      </c>
      <c r="Q72" s="9"/>
      <c r="U72" s="18">
        <v>10</v>
      </c>
      <c r="V72" s="14">
        <v>0.68094693877551005</v>
      </c>
      <c r="W72" s="9">
        <v>0.84606937113943104</v>
      </c>
      <c r="X72">
        <v>0.68862040816326497</v>
      </c>
      <c r="Y72" s="9">
        <v>0.82524806283715202</v>
      </c>
      <c r="Z72">
        <v>0.70057142857142796</v>
      </c>
      <c r="AA72" s="9">
        <v>0.87202405943223305</v>
      </c>
      <c r="AB72">
        <v>0.73926530612244801</v>
      </c>
      <c r="AC72" s="9">
        <v>0.89817713079573402</v>
      </c>
      <c r="AD72" s="14"/>
      <c r="AE72" s="9"/>
    </row>
    <row r="73" spans="1:31" x14ac:dyDescent="0.25">
      <c r="G73" s="18">
        <v>15</v>
      </c>
      <c r="H73" s="14">
        <v>0.98677551020408105</v>
      </c>
      <c r="I73" s="9">
        <v>0.99947637849070003</v>
      </c>
      <c r="J73">
        <v>0.98902857142857104</v>
      </c>
      <c r="K73" s="9">
        <v>0.99960935591852995</v>
      </c>
      <c r="L73">
        <v>0.99529795918367303</v>
      </c>
      <c r="M73" s="9">
        <v>0.99872250994939205</v>
      </c>
      <c r="N73">
        <v>0.98902857142857104</v>
      </c>
      <c r="O73" s="9">
        <v>0.99685311421712097</v>
      </c>
      <c r="Q73" s="9"/>
      <c r="U73" s="18">
        <v>15</v>
      </c>
      <c r="V73" s="14">
        <v>0.70543673469387702</v>
      </c>
      <c r="W73" s="9">
        <v>0.86350456915658502</v>
      </c>
      <c r="X73">
        <v>0.68235102040816298</v>
      </c>
      <c r="Y73" s="9">
        <v>0.82658528916767804</v>
      </c>
      <c r="Z73">
        <v>0.70354285714285703</v>
      </c>
      <c r="AA73" s="9">
        <v>0.86824221278338898</v>
      </c>
      <c r="AB73">
        <v>0.73622857142857101</v>
      </c>
      <c r="AC73" s="9">
        <v>0.89601381979925498</v>
      </c>
      <c r="AD73" s="14"/>
      <c r="AE73" s="9"/>
    </row>
    <row r="74" spans="1:31" x14ac:dyDescent="0.25">
      <c r="G74" s="18">
        <v>25</v>
      </c>
      <c r="H74" s="14">
        <v>0.98899591836734702</v>
      </c>
      <c r="I74" s="9">
        <v>0.99967722810091397</v>
      </c>
      <c r="J74">
        <v>0.98788571428571403</v>
      </c>
      <c r="K74" s="9">
        <v>0.99965283787164405</v>
      </c>
      <c r="L74">
        <v>0.99399183673469405</v>
      </c>
      <c r="M74" s="9">
        <v>0.99874093987609103</v>
      </c>
      <c r="N74">
        <v>0.99004081632652996</v>
      </c>
      <c r="O74" s="9">
        <v>0.99977109985024104</v>
      </c>
      <c r="Q74" s="9"/>
      <c r="U74" s="18">
        <v>25</v>
      </c>
      <c r="V74" s="14">
        <v>0.716995918367347</v>
      </c>
      <c r="W74" s="9">
        <v>0.87939183077190097</v>
      </c>
      <c r="X74">
        <v>0.71826938775510096</v>
      </c>
      <c r="Y74" s="9">
        <v>0.87524228604424903</v>
      </c>
      <c r="Z74">
        <v>0.70782040816326497</v>
      </c>
      <c r="AA74" s="9">
        <v>0.86990639757553001</v>
      </c>
      <c r="AB74">
        <v>0.74138775510204102</v>
      </c>
      <c r="AC74" s="9">
        <v>0.89883648570207897</v>
      </c>
      <c r="AD74" s="14"/>
      <c r="AE74" s="9"/>
    </row>
    <row r="75" spans="1:31" x14ac:dyDescent="0.25">
      <c r="G75" s="18">
        <v>40</v>
      </c>
      <c r="H75" s="14">
        <v>0.99053061224489702</v>
      </c>
      <c r="I75" s="9">
        <v>0.99977293880469598</v>
      </c>
      <c r="J75">
        <v>0.99013877551020402</v>
      </c>
      <c r="K75" s="9">
        <v>0.99978844446439796</v>
      </c>
      <c r="L75">
        <v>0.99418775510204105</v>
      </c>
      <c r="M75" s="9">
        <v>0.99919377799179598</v>
      </c>
      <c r="N75">
        <v>0.99039999999999995</v>
      </c>
      <c r="O75" s="9">
        <v>0.99978133843416195</v>
      </c>
      <c r="Q75" s="9"/>
      <c r="U75" s="18">
        <v>40</v>
      </c>
      <c r="V75" s="14">
        <v>0.72914285714285598</v>
      </c>
      <c r="W75" s="9">
        <v>0.89098024742442405</v>
      </c>
      <c r="X75">
        <v>0.72421224489795899</v>
      </c>
      <c r="Y75" s="9">
        <v>0.88689050606842601</v>
      </c>
      <c r="Z75">
        <v>0.72173061224489699</v>
      </c>
      <c r="AA75" s="9">
        <v>0.89614751979158902</v>
      </c>
      <c r="AB75">
        <v>0.74504489795918405</v>
      </c>
      <c r="AC75" s="9">
        <v>0.91255904215283101</v>
      </c>
      <c r="AD75" s="14"/>
      <c r="AE75" s="9"/>
    </row>
    <row r="76" spans="1:31" x14ac:dyDescent="0.25">
      <c r="G76" s="19">
        <v>100</v>
      </c>
      <c r="H76" s="15">
        <v>0.99275102040816299</v>
      </c>
      <c r="I76" s="10">
        <v>0.99988109886258603</v>
      </c>
      <c r="J76" s="11">
        <v>0.99173877551020395</v>
      </c>
      <c r="K76" s="10">
        <v>0.99986717099869904</v>
      </c>
      <c r="L76" s="11">
        <v>0.99317551020408101</v>
      </c>
      <c r="M76" s="10">
        <v>0.99936230519660196</v>
      </c>
      <c r="N76" s="11">
        <v>0.99304489795918405</v>
      </c>
      <c r="O76" s="10">
        <v>0.99988564966671301</v>
      </c>
      <c r="P76" s="11"/>
      <c r="Q76" s="10"/>
      <c r="U76" s="19">
        <v>100</v>
      </c>
      <c r="V76" s="15">
        <v>0.74413061224489796</v>
      </c>
      <c r="W76" s="10">
        <v>0.91556993910385898</v>
      </c>
      <c r="X76" s="15">
        <v>0.74308571428571402</v>
      </c>
      <c r="Y76" s="10">
        <v>0.903108262970854</v>
      </c>
      <c r="Z76" s="11">
        <v>0.72225306122448896</v>
      </c>
      <c r="AA76" s="10">
        <v>0.89168449967277996</v>
      </c>
      <c r="AB76" s="11">
        <v>0.75245714285714205</v>
      </c>
      <c r="AC76" s="10">
        <v>0.91832179133296798</v>
      </c>
      <c r="AD76" s="15"/>
      <c r="AE76" s="10"/>
    </row>
  </sheetData>
  <mergeCells count="81">
    <mergeCell ref="BW4:BX4"/>
    <mergeCell ref="BM15:BN15"/>
    <mergeCell ref="BO15:BP15"/>
    <mergeCell ref="BQ15:BR15"/>
    <mergeCell ref="BW15:BX15"/>
    <mergeCell ref="BF26:BG26"/>
    <mergeCell ref="BH26:BI26"/>
    <mergeCell ref="BM4:BN4"/>
    <mergeCell ref="BO4:BP4"/>
    <mergeCell ref="BQ4:BR4"/>
    <mergeCell ref="AV26:AW26"/>
    <mergeCell ref="AX26:AY26"/>
    <mergeCell ref="AZ26:BA26"/>
    <mergeCell ref="BB26:BC26"/>
    <mergeCell ref="BD26:BE26"/>
    <mergeCell ref="BF4:BG4"/>
    <mergeCell ref="BH4:BI4"/>
    <mergeCell ref="AV15:AW15"/>
    <mergeCell ref="AX15:AY15"/>
    <mergeCell ref="AZ15:BA15"/>
    <mergeCell ref="BB15:BC15"/>
    <mergeCell ref="BD15:BE15"/>
    <mergeCell ref="BF15:BG15"/>
    <mergeCell ref="BH15:BI15"/>
    <mergeCell ref="AV4:AW4"/>
    <mergeCell ref="AX4:AY4"/>
    <mergeCell ref="AZ4:BA4"/>
    <mergeCell ref="BB4:BC4"/>
    <mergeCell ref="BD4:BE4"/>
    <mergeCell ref="AI15:AJ15"/>
    <mergeCell ref="AK15:AL15"/>
    <mergeCell ref="AM15:AN15"/>
    <mergeCell ref="AO15:AP15"/>
    <mergeCell ref="AQ15:AR15"/>
    <mergeCell ref="AI4:AJ4"/>
    <mergeCell ref="AK4:AL4"/>
    <mergeCell ref="AM4:AN4"/>
    <mergeCell ref="AO4:AP4"/>
    <mergeCell ref="AQ4:AR4"/>
    <mergeCell ref="V67:W67"/>
    <mergeCell ref="X67:Y67"/>
    <mergeCell ref="Z67:AA67"/>
    <mergeCell ref="AB67:AC67"/>
    <mergeCell ref="AD67:AE67"/>
    <mergeCell ref="V56:W56"/>
    <mergeCell ref="X56:Y56"/>
    <mergeCell ref="Z56:AA56"/>
    <mergeCell ref="AB56:AC56"/>
    <mergeCell ref="AD56:AE56"/>
    <mergeCell ref="L56:M56"/>
    <mergeCell ref="N56:O56"/>
    <mergeCell ref="P56:Q56"/>
    <mergeCell ref="H67:I67"/>
    <mergeCell ref="J67:K67"/>
    <mergeCell ref="L67:M67"/>
    <mergeCell ref="N67:O67"/>
    <mergeCell ref="P67:Q67"/>
    <mergeCell ref="P15:Q15"/>
    <mergeCell ref="A1:E70"/>
    <mergeCell ref="V4:W4"/>
    <mergeCell ref="X4:Y4"/>
    <mergeCell ref="Z4:AA4"/>
    <mergeCell ref="H4:I4"/>
    <mergeCell ref="J4:K4"/>
    <mergeCell ref="L4:M4"/>
    <mergeCell ref="N4:O4"/>
    <mergeCell ref="P4:Q4"/>
    <mergeCell ref="H15:I15"/>
    <mergeCell ref="J15:K15"/>
    <mergeCell ref="L15:M15"/>
    <mergeCell ref="N15:O15"/>
    <mergeCell ref="H56:I56"/>
    <mergeCell ref="J56:K56"/>
    <mergeCell ref="R2:S7"/>
    <mergeCell ref="AB4:AC4"/>
    <mergeCell ref="AD4:AE4"/>
    <mergeCell ref="V15:W15"/>
    <mergeCell ref="X15:Y15"/>
    <mergeCell ref="Z15:AA15"/>
    <mergeCell ref="AB15:AC15"/>
    <mergeCell ref="AD15:AE15"/>
  </mergeCells>
  <pageMargins left="0.7" right="0.7" top="0.75" bottom="0.75" header="0.3" footer="0.3"/>
  <pageSetup orientation="portrait" verticalDpi="3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B0FBD5-6BA3-4DF1-B500-1928773B15BB}">
  <sheetPr codeName="Sheet7"/>
  <dimension ref="A1:HD301"/>
  <sheetViews>
    <sheetView topLeftCell="CB124" zoomScale="55" zoomScaleNormal="55" workbookViewId="0">
      <selection activeCell="EY24" sqref="EY24"/>
    </sheetView>
  </sheetViews>
  <sheetFormatPr defaultRowHeight="15" x14ac:dyDescent="0.25"/>
  <cols>
    <col min="1" max="15" width="9.140625" style="34"/>
    <col min="31" max="43" width="9.42578125" customWidth="1"/>
    <col min="44" max="44" width="9.140625" style="35"/>
    <col min="56" max="56" width="9.140625" style="35"/>
    <col min="136" max="136" width="9.140625" style="35" customWidth="1"/>
    <col min="157" max="157" width="9.140625" style="35"/>
  </cols>
  <sheetData>
    <row r="1" spans="16:153" x14ac:dyDescent="0.25">
      <c r="P1" s="33" t="s">
        <v>149</v>
      </c>
      <c r="Q1" s="33"/>
      <c r="R1" s="33"/>
      <c r="S1" s="33"/>
      <c r="T1" s="33"/>
      <c r="U1" s="33"/>
      <c r="V1" s="33"/>
      <c r="W1" s="33"/>
      <c r="X1" s="33"/>
      <c r="Y1" s="33"/>
      <c r="CM1" s="35"/>
    </row>
    <row r="2" spans="16:153" x14ac:dyDescent="0.25">
      <c r="BE2" s="36"/>
      <c r="BV2" s="36"/>
      <c r="CM2" s="35"/>
      <c r="EH2" t="s">
        <v>157</v>
      </c>
    </row>
    <row r="3" spans="16:153" x14ac:dyDescent="0.25">
      <c r="BE3" s="36"/>
      <c r="BT3" t="s">
        <v>150</v>
      </c>
      <c r="BV3" s="36"/>
      <c r="CK3" s="36" t="s">
        <v>152</v>
      </c>
      <c r="CM3" s="35"/>
      <c r="DB3" s="36"/>
      <c r="DC3" s="36" t="s">
        <v>154</v>
      </c>
    </row>
    <row r="4" spans="16:153" x14ac:dyDescent="0.25">
      <c r="BE4" s="36"/>
      <c r="BV4" s="36"/>
      <c r="CM4" s="35"/>
      <c r="DB4" s="36"/>
    </row>
    <row r="5" spans="16:153" x14ac:dyDescent="0.25">
      <c r="BE5" s="36"/>
      <c r="BV5" s="36"/>
      <c r="CM5" s="35"/>
      <c r="DB5" s="36"/>
    </row>
    <row r="6" spans="16:153" x14ac:dyDescent="0.25">
      <c r="BE6" s="36"/>
      <c r="BV6" s="36"/>
      <c r="CM6" s="35"/>
      <c r="DB6" s="36"/>
    </row>
    <row r="7" spans="16:153" x14ac:dyDescent="0.25">
      <c r="BE7" s="36"/>
      <c r="BV7" s="36"/>
      <c r="CM7" s="35"/>
      <c r="DB7" s="36"/>
    </row>
    <row r="8" spans="16:153" x14ac:dyDescent="0.25">
      <c r="BE8" s="36"/>
      <c r="BV8" s="36"/>
      <c r="CM8" s="35"/>
      <c r="DB8" s="36"/>
    </row>
    <row r="9" spans="16:153" x14ac:dyDescent="0.25">
      <c r="BE9" s="36"/>
      <c r="BV9" s="36"/>
      <c r="CM9" s="35"/>
      <c r="DB9" s="36"/>
    </row>
    <row r="10" spans="16:153" x14ac:dyDescent="0.25">
      <c r="BE10" s="36"/>
      <c r="BV10" s="36"/>
      <c r="CM10" s="35"/>
      <c r="DB10" s="36"/>
      <c r="EW10" s="36" t="s">
        <v>150</v>
      </c>
    </row>
    <row r="11" spans="16:153" x14ac:dyDescent="0.25">
      <c r="BE11" s="36"/>
      <c r="BV11" s="36"/>
      <c r="CM11" s="35"/>
      <c r="DB11" s="36"/>
    </row>
    <row r="12" spans="16:153" x14ac:dyDescent="0.25">
      <c r="BE12" s="36"/>
      <c r="BV12" s="36"/>
      <c r="CM12" s="35"/>
      <c r="DB12" s="36"/>
    </row>
    <row r="13" spans="16:153" x14ac:dyDescent="0.25">
      <c r="BE13" s="36"/>
      <c r="BV13" s="36"/>
      <c r="CM13" s="35"/>
      <c r="DB13" s="36"/>
    </row>
    <row r="14" spans="16:153" x14ac:dyDescent="0.25">
      <c r="BE14" s="36"/>
      <c r="BV14" s="36"/>
      <c r="CM14" s="35"/>
      <c r="DB14" s="36"/>
    </row>
    <row r="15" spans="16:153" x14ac:dyDescent="0.25">
      <c r="BE15" s="36"/>
      <c r="BV15" s="36"/>
      <c r="CM15" s="35"/>
      <c r="DB15" s="36"/>
    </row>
    <row r="16" spans="16:153" x14ac:dyDescent="0.25">
      <c r="BE16" s="36"/>
      <c r="BV16" s="36"/>
      <c r="CM16" s="35"/>
      <c r="DB16" s="36"/>
    </row>
    <row r="17" spans="57:177" x14ac:dyDescent="0.25">
      <c r="BE17" s="36"/>
      <c r="BV17" s="36"/>
      <c r="CM17" s="35"/>
      <c r="DB17" s="36"/>
    </row>
    <row r="18" spans="57:177" x14ac:dyDescent="0.25">
      <c r="BE18" s="36"/>
      <c r="BV18" s="36"/>
      <c r="CM18" s="35"/>
      <c r="DB18" s="36"/>
    </row>
    <row r="19" spans="57:177" x14ac:dyDescent="0.25">
      <c r="BE19" s="36"/>
      <c r="BV19" s="36"/>
      <c r="CM19" s="35"/>
      <c r="DB19" s="36"/>
    </row>
    <row r="20" spans="57:177" x14ac:dyDescent="0.25">
      <c r="BE20" s="36"/>
      <c r="BV20" s="36"/>
      <c r="CM20" s="35"/>
      <c r="DB20" s="36"/>
    </row>
    <row r="21" spans="57:177" x14ac:dyDescent="0.25">
      <c r="BE21" s="36"/>
      <c r="BV21" s="36"/>
      <c r="CM21" s="35"/>
      <c r="DB21" s="36"/>
    </row>
    <row r="22" spans="57:177" x14ac:dyDescent="0.25">
      <c r="BE22" s="36"/>
      <c r="BV22" s="36"/>
      <c r="CM22" s="35"/>
      <c r="DB22" s="36"/>
    </row>
    <row r="23" spans="57:177" x14ac:dyDescent="0.25">
      <c r="BE23" s="36"/>
      <c r="BV23" s="36"/>
      <c r="CM23" s="35"/>
      <c r="DB23" s="36"/>
    </row>
    <row r="24" spans="57:177" x14ac:dyDescent="0.25">
      <c r="BE24" s="36"/>
      <c r="BV24" s="36"/>
      <c r="CM24" s="35"/>
      <c r="DB24" s="36"/>
    </row>
    <row r="25" spans="57:177" x14ac:dyDescent="0.25">
      <c r="BE25" s="36"/>
      <c r="BV25" s="36"/>
      <c r="CM25" s="35"/>
      <c r="DB25" s="36"/>
    </row>
    <row r="26" spans="57:177" x14ac:dyDescent="0.25">
      <c r="BE26" s="36"/>
      <c r="BV26" s="36"/>
      <c r="CM26" s="35"/>
      <c r="DB26" s="36"/>
    </row>
    <row r="27" spans="57:177" x14ac:dyDescent="0.25">
      <c r="BE27" s="36"/>
      <c r="BV27" s="36"/>
      <c r="CM27" s="35"/>
      <c r="DB27" s="36"/>
    </row>
    <row r="28" spans="57:177" x14ac:dyDescent="0.25">
      <c r="BE28" s="36"/>
      <c r="BV28" s="36"/>
      <c r="CM28" s="35"/>
      <c r="DB28" s="36"/>
      <c r="FQ28" s="81" t="s">
        <v>180</v>
      </c>
      <c r="FR28" s="81"/>
      <c r="FS28" s="81"/>
      <c r="FT28" s="81"/>
      <c r="FU28" s="81"/>
    </row>
    <row r="29" spans="57:177" x14ac:dyDescent="0.25">
      <c r="BE29" s="36"/>
      <c r="BV29" s="36"/>
      <c r="CM29" s="35"/>
      <c r="DB29" s="36"/>
      <c r="FQ29" s="81"/>
      <c r="FR29" s="81"/>
      <c r="FS29" s="81"/>
      <c r="FT29" s="81"/>
      <c r="FU29" s="81"/>
    </row>
    <row r="30" spans="57:177" x14ac:dyDescent="0.25">
      <c r="BE30" s="36"/>
      <c r="BV30" s="36"/>
      <c r="CM30" s="35"/>
      <c r="DB30" s="36"/>
      <c r="FQ30" s="81"/>
      <c r="FR30" s="81"/>
      <c r="FS30" s="81"/>
      <c r="FT30" s="81"/>
      <c r="FU30" s="81"/>
    </row>
    <row r="31" spans="57:177" x14ac:dyDescent="0.25">
      <c r="BE31" s="36"/>
      <c r="BV31" s="36"/>
      <c r="CM31" s="35"/>
      <c r="DB31" s="36"/>
      <c r="FQ31" s="81"/>
      <c r="FR31" s="81"/>
      <c r="FS31" s="81"/>
      <c r="FT31" s="81"/>
      <c r="FU31" s="81"/>
    </row>
    <row r="32" spans="57:177" x14ac:dyDescent="0.25">
      <c r="BE32" s="36"/>
      <c r="BV32" s="36"/>
      <c r="CM32" s="35"/>
      <c r="DB32" s="36"/>
      <c r="FQ32" s="81"/>
      <c r="FR32" s="81"/>
      <c r="FS32" s="81"/>
      <c r="FT32" s="81"/>
      <c r="FU32" s="81"/>
    </row>
    <row r="33" spans="16:177" x14ac:dyDescent="0.25">
      <c r="BE33" s="36"/>
      <c r="BV33" s="36"/>
      <c r="CM33" s="35"/>
      <c r="DB33" s="36"/>
      <c r="FQ33" s="81"/>
      <c r="FR33" s="81"/>
      <c r="FS33" s="81"/>
      <c r="FT33" s="81"/>
      <c r="FU33" s="81"/>
    </row>
    <row r="34" spans="16:177" x14ac:dyDescent="0.25">
      <c r="P34" s="33" t="s">
        <v>148</v>
      </c>
      <c r="Q34" s="33"/>
      <c r="R34" s="33"/>
      <c r="S34" s="33"/>
      <c r="T34" s="33"/>
      <c r="U34" s="33"/>
      <c r="V34" s="33"/>
      <c r="W34" s="33"/>
      <c r="X34" s="33"/>
      <c r="Y34" s="33"/>
      <c r="BE34" s="36"/>
      <c r="CM34" s="35"/>
      <c r="DB34" s="36"/>
      <c r="FQ34" s="81"/>
      <c r="FR34" s="81"/>
      <c r="FS34" s="81"/>
      <c r="FT34" s="81"/>
      <c r="FU34" s="81"/>
    </row>
    <row r="35" spans="16:177" x14ac:dyDescent="0.25">
      <c r="CM35" s="35"/>
      <c r="FQ35" s="81"/>
      <c r="FR35" s="81"/>
      <c r="FS35" s="81"/>
      <c r="FT35" s="81"/>
      <c r="FU35" s="81"/>
    </row>
    <row r="36" spans="16:177" x14ac:dyDescent="0.25">
      <c r="CM36" s="35"/>
      <c r="FQ36" s="81"/>
      <c r="FR36" s="81"/>
      <c r="FS36" s="81"/>
      <c r="FT36" s="81"/>
      <c r="FU36" s="81"/>
    </row>
    <row r="37" spans="16:177" x14ac:dyDescent="0.25">
      <c r="BT37" t="s">
        <v>151</v>
      </c>
      <c r="BV37" s="36"/>
      <c r="CK37" s="36" t="s">
        <v>153</v>
      </c>
      <c r="CM37" s="35"/>
      <c r="FQ37" s="81"/>
      <c r="FR37" s="81"/>
      <c r="FS37" s="81"/>
      <c r="FT37" s="81"/>
      <c r="FU37" s="81"/>
    </row>
    <row r="38" spans="16:177" x14ac:dyDescent="0.25">
      <c r="BV38" s="36"/>
      <c r="CM38" s="35"/>
      <c r="FQ38" s="81"/>
      <c r="FR38" s="81"/>
      <c r="FS38" s="81"/>
      <c r="FT38" s="81"/>
      <c r="FU38" s="81"/>
    </row>
    <row r="39" spans="16:177" x14ac:dyDescent="0.25">
      <c r="BV39" s="36"/>
      <c r="CM39" s="35"/>
      <c r="FQ39" s="81"/>
      <c r="FR39" s="81"/>
      <c r="FS39" s="81"/>
      <c r="FT39" s="81"/>
      <c r="FU39" s="81"/>
    </row>
    <row r="40" spans="16:177" x14ac:dyDescent="0.25">
      <c r="BV40" s="36"/>
      <c r="CM40" s="35"/>
      <c r="CN40" s="35"/>
      <c r="CO40" s="35"/>
      <c r="CP40" s="35"/>
      <c r="CQ40" s="35"/>
      <c r="CR40" s="35"/>
      <c r="CS40" s="35"/>
      <c r="CT40" s="35"/>
      <c r="CU40" s="35"/>
      <c r="CV40" s="35"/>
      <c r="CW40" s="35"/>
      <c r="CX40" s="35"/>
      <c r="CY40" s="35"/>
      <c r="CZ40" s="35"/>
      <c r="DA40" s="35"/>
      <c r="FQ40" s="81"/>
      <c r="FR40" s="81"/>
      <c r="FS40" s="81"/>
      <c r="FT40" s="81"/>
      <c r="FU40" s="81"/>
    </row>
    <row r="41" spans="16:177" x14ac:dyDescent="0.25">
      <c r="BV41" s="36"/>
      <c r="DA41" s="35"/>
      <c r="FQ41" s="81"/>
      <c r="FR41" s="81"/>
      <c r="FS41" s="81"/>
      <c r="FT41" s="81"/>
      <c r="FU41" s="81"/>
    </row>
    <row r="42" spans="16:177" x14ac:dyDescent="0.25">
      <c r="BV42" s="36"/>
      <c r="DA42" s="35"/>
      <c r="FQ42" s="81"/>
      <c r="FR42" s="81"/>
      <c r="FS42" s="81"/>
      <c r="FT42" s="81"/>
      <c r="FU42" s="81"/>
    </row>
    <row r="43" spans="16:177" x14ac:dyDescent="0.25">
      <c r="BV43" s="36"/>
      <c r="DA43" s="35"/>
      <c r="FQ43" s="81"/>
      <c r="FR43" s="81"/>
      <c r="FS43" s="81"/>
      <c r="FT43" s="81"/>
      <c r="FU43" s="81"/>
    </row>
    <row r="44" spans="16:177" x14ac:dyDescent="0.25">
      <c r="BV44" s="36"/>
      <c r="DA44" s="35"/>
      <c r="FQ44" s="81"/>
      <c r="FR44" s="81"/>
      <c r="FS44" s="81"/>
      <c r="FT44" s="81"/>
      <c r="FU44" s="81"/>
    </row>
    <row r="45" spans="16:177" x14ac:dyDescent="0.25">
      <c r="BV45" s="36"/>
      <c r="DA45" s="35"/>
      <c r="EW45" s="36" t="s">
        <v>152</v>
      </c>
    </row>
    <row r="46" spans="16:177" x14ac:dyDescent="0.25">
      <c r="BV46" s="36"/>
      <c r="DA46" s="35"/>
    </row>
    <row r="47" spans="16:177" x14ac:dyDescent="0.25">
      <c r="BV47" s="36"/>
      <c r="DA47" s="35"/>
    </row>
    <row r="48" spans="16:177" x14ac:dyDescent="0.25">
      <c r="BV48" s="36"/>
      <c r="DA48" s="35"/>
    </row>
    <row r="49" spans="72:181" x14ac:dyDescent="0.25">
      <c r="BV49" s="36"/>
      <c r="DA49" s="35"/>
    </row>
    <row r="50" spans="72:181" x14ac:dyDescent="0.25">
      <c r="BV50" s="36"/>
      <c r="DA50" s="35"/>
    </row>
    <row r="51" spans="72:181" x14ac:dyDescent="0.25">
      <c r="BV51" s="36"/>
      <c r="DA51" s="35"/>
    </row>
    <row r="52" spans="72:181" x14ac:dyDescent="0.25">
      <c r="BV52" s="36"/>
      <c r="DA52" s="35"/>
    </row>
    <row r="53" spans="72:181" x14ac:dyDescent="0.25">
      <c r="BV53" s="36"/>
      <c r="DA53" s="35" t="s">
        <v>122</v>
      </c>
    </row>
    <row r="54" spans="72:181" x14ac:dyDescent="0.25">
      <c r="BV54" s="36"/>
      <c r="DA54" s="35"/>
    </row>
    <row r="55" spans="72:181" x14ac:dyDescent="0.25">
      <c r="BV55" s="36"/>
      <c r="DA55" s="35"/>
    </row>
    <row r="56" spans="72:181" x14ac:dyDescent="0.25">
      <c r="BV56" s="36"/>
      <c r="DA56" s="35"/>
    </row>
    <row r="57" spans="72:181" x14ac:dyDescent="0.25">
      <c r="BV57" s="36"/>
      <c r="DA57" s="35"/>
      <c r="FY57" t="s">
        <v>122</v>
      </c>
    </row>
    <row r="58" spans="72:181" x14ac:dyDescent="0.25">
      <c r="BT58" s="36" t="s">
        <v>167</v>
      </c>
      <c r="BU58" s="36"/>
      <c r="BV58" s="36"/>
      <c r="DA58" s="35"/>
    </row>
    <row r="59" spans="72:181" x14ac:dyDescent="0.25">
      <c r="BV59" s="36"/>
      <c r="DA59" s="35"/>
    </row>
    <row r="60" spans="72:181" x14ac:dyDescent="0.25">
      <c r="BV60" s="36"/>
      <c r="DA60" s="35"/>
    </row>
    <row r="61" spans="72:181" x14ac:dyDescent="0.25">
      <c r="BV61" s="36"/>
      <c r="DA61" s="35"/>
    </row>
    <row r="62" spans="72:181" x14ac:dyDescent="0.25">
      <c r="BV62" s="36"/>
      <c r="DA62" s="35"/>
      <c r="FQ62" s="36" t="s">
        <v>161</v>
      </c>
    </row>
    <row r="63" spans="72:181" x14ac:dyDescent="0.25">
      <c r="BV63" s="36"/>
      <c r="DA63" s="35"/>
    </row>
    <row r="64" spans="72:181" x14ac:dyDescent="0.25">
      <c r="BV64" s="36"/>
      <c r="DA64" s="35"/>
    </row>
    <row r="65" spans="16:212" x14ac:dyDescent="0.25">
      <c r="BV65" s="36"/>
      <c r="DA65" s="35"/>
    </row>
    <row r="66" spans="16:212" x14ac:dyDescent="0.25">
      <c r="BV66" s="36"/>
      <c r="DA66" s="35"/>
      <c r="DC66" s="36" t="s">
        <v>119</v>
      </c>
      <c r="HD66" t="s">
        <v>122</v>
      </c>
    </row>
    <row r="67" spans="16:212" x14ac:dyDescent="0.25">
      <c r="P67" s="33" t="s">
        <v>147</v>
      </c>
      <c r="Q67" s="33"/>
      <c r="R67" s="33"/>
      <c r="S67" s="33"/>
      <c r="T67" s="33"/>
      <c r="U67" s="33"/>
      <c r="V67" s="33"/>
      <c r="W67" s="33"/>
      <c r="X67" s="33"/>
      <c r="Y67" s="33"/>
      <c r="BV67" s="36"/>
      <c r="DA67" s="35"/>
    </row>
    <row r="68" spans="16:212" x14ac:dyDescent="0.25">
      <c r="DA68" s="35"/>
    </row>
    <row r="69" spans="16:212" x14ac:dyDescent="0.25">
      <c r="DA69" s="35"/>
    </row>
    <row r="70" spans="16:212" x14ac:dyDescent="0.25">
      <c r="BE70" s="36"/>
      <c r="DA70" s="35"/>
    </row>
    <row r="71" spans="16:212" x14ac:dyDescent="0.25">
      <c r="BE71" s="36"/>
      <c r="DA71" s="35"/>
    </row>
    <row r="72" spans="16:212" x14ac:dyDescent="0.25">
      <c r="BE72" s="36"/>
      <c r="DA72" s="35"/>
    </row>
    <row r="73" spans="16:212" x14ac:dyDescent="0.25">
      <c r="BE73" s="36"/>
      <c r="DA73" s="35"/>
    </row>
    <row r="74" spans="16:212" x14ac:dyDescent="0.25">
      <c r="BE74" s="36"/>
      <c r="DA74" s="35"/>
    </row>
    <row r="75" spans="16:212" x14ac:dyDescent="0.25">
      <c r="BE75" s="36"/>
      <c r="DA75" s="35"/>
    </row>
    <row r="76" spans="16:212" x14ac:dyDescent="0.25">
      <c r="BE76" s="36"/>
      <c r="DA76" s="35"/>
    </row>
    <row r="77" spans="16:212" x14ac:dyDescent="0.25">
      <c r="BE77" s="36"/>
      <c r="DA77" s="35"/>
    </row>
    <row r="78" spans="16:212" x14ac:dyDescent="0.25">
      <c r="BE78" s="36"/>
      <c r="DA78" s="35"/>
    </row>
    <row r="79" spans="16:212" x14ac:dyDescent="0.25">
      <c r="BE79" s="36"/>
      <c r="DA79" s="35"/>
      <c r="EW79" s="36" t="s">
        <v>162</v>
      </c>
    </row>
    <row r="80" spans="16:212" x14ac:dyDescent="0.25">
      <c r="BE80" s="36"/>
      <c r="DA80" s="35"/>
      <c r="EW80" s="36" t="s">
        <v>20</v>
      </c>
    </row>
    <row r="81" spans="57:153" x14ac:dyDescent="0.25">
      <c r="BE81" s="36"/>
      <c r="DA81" s="35"/>
      <c r="EW81" s="36">
        <v>3</v>
      </c>
    </row>
    <row r="82" spans="57:153" x14ac:dyDescent="0.25">
      <c r="BE82" s="36"/>
      <c r="DA82" s="35"/>
      <c r="EW82" s="36">
        <v>6</v>
      </c>
    </row>
    <row r="83" spans="57:153" x14ac:dyDescent="0.25">
      <c r="BE83" s="36"/>
      <c r="DA83" s="35"/>
      <c r="EW83" s="36">
        <v>10</v>
      </c>
    </row>
    <row r="84" spans="57:153" x14ac:dyDescent="0.25">
      <c r="BE84" s="36"/>
      <c r="DA84" s="35"/>
      <c r="EW84" s="36">
        <v>20</v>
      </c>
    </row>
    <row r="85" spans="57:153" x14ac:dyDescent="0.25">
      <c r="BE85" s="36"/>
      <c r="DA85" s="35"/>
      <c r="EW85" s="36">
        <v>50</v>
      </c>
    </row>
    <row r="86" spans="57:153" x14ac:dyDescent="0.25">
      <c r="BE86" s="36"/>
      <c r="DA86" s="35"/>
      <c r="EW86" s="36">
        <v>100</v>
      </c>
    </row>
    <row r="87" spans="57:153" x14ac:dyDescent="0.25">
      <c r="BE87" s="36"/>
      <c r="DA87" s="35"/>
    </row>
    <row r="88" spans="57:153" x14ac:dyDescent="0.25">
      <c r="BE88" s="36"/>
      <c r="DA88" s="35"/>
    </row>
    <row r="89" spans="57:153" x14ac:dyDescent="0.25">
      <c r="BE89" s="36"/>
      <c r="DA89" s="35"/>
    </row>
    <row r="90" spans="57:153" x14ac:dyDescent="0.25">
      <c r="BE90" s="36"/>
      <c r="DA90" s="35"/>
    </row>
    <row r="91" spans="57:153" x14ac:dyDescent="0.25">
      <c r="BE91" s="36"/>
      <c r="DA91" s="35"/>
    </row>
    <row r="92" spans="57:153" x14ac:dyDescent="0.25">
      <c r="BE92" s="36"/>
      <c r="DA92" s="35"/>
    </row>
    <row r="93" spans="57:153" x14ac:dyDescent="0.25">
      <c r="DA93" s="35"/>
    </row>
    <row r="94" spans="57:153" x14ac:dyDescent="0.25">
      <c r="DA94" s="35"/>
    </row>
    <row r="95" spans="57:153" x14ac:dyDescent="0.25">
      <c r="DA95" s="35"/>
    </row>
    <row r="96" spans="57:153" x14ac:dyDescent="0.25">
      <c r="DA96" s="35"/>
    </row>
    <row r="97" spans="16:105" x14ac:dyDescent="0.25">
      <c r="DA97" s="35"/>
    </row>
    <row r="98" spans="16:105" x14ac:dyDescent="0.25">
      <c r="DA98" s="35"/>
    </row>
    <row r="99" spans="16:105" x14ac:dyDescent="0.25">
      <c r="DA99" s="35"/>
    </row>
    <row r="100" spans="16:105" x14ac:dyDescent="0.25">
      <c r="P100" s="33" t="s">
        <v>146</v>
      </c>
      <c r="Q100" s="33"/>
      <c r="R100" s="33"/>
      <c r="S100" s="33"/>
      <c r="T100" s="33"/>
      <c r="U100" s="33"/>
      <c r="V100" s="33"/>
      <c r="W100" s="33"/>
      <c r="X100" s="33"/>
      <c r="Y100" s="33"/>
      <c r="DA100" s="35"/>
    </row>
    <row r="101" spans="16:105" x14ac:dyDescent="0.25">
      <c r="DA101" s="35"/>
    </row>
    <row r="102" spans="16:105" x14ac:dyDescent="0.25">
      <c r="DA102" s="35"/>
    </row>
    <row r="103" spans="16:105" x14ac:dyDescent="0.25">
      <c r="DA103" s="35"/>
    </row>
    <row r="104" spans="16:105" x14ac:dyDescent="0.25">
      <c r="BU104" s="36"/>
      <c r="DA104" s="35"/>
    </row>
    <row r="105" spans="16:105" x14ac:dyDescent="0.25">
      <c r="BU105" s="36"/>
      <c r="DA105" s="35"/>
    </row>
    <row r="106" spans="16:105" x14ac:dyDescent="0.25">
      <c r="BU106" s="36"/>
      <c r="DA106" s="35"/>
    </row>
    <row r="107" spans="16:105" x14ac:dyDescent="0.25">
      <c r="BU107" s="36"/>
      <c r="DA107" s="35"/>
    </row>
    <row r="108" spans="16:105" x14ac:dyDescent="0.25">
      <c r="BU108" s="36"/>
      <c r="DA108" s="35"/>
    </row>
    <row r="109" spans="16:105" x14ac:dyDescent="0.25">
      <c r="BU109" s="36"/>
      <c r="DA109" s="35"/>
    </row>
    <row r="110" spans="16:105" x14ac:dyDescent="0.25">
      <c r="BU110" s="36"/>
      <c r="DA110" s="35"/>
    </row>
    <row r="111" spans="16:105" x14ac:dyDescent="0.25">
      <c r="BT111" t="s">
        <v>169</v>
      </c>
      <c r="BU111" s="36"/>
      <c r="DA111" s="35"/>
    </row>
    <row r="112" spans="16:105" x14ac:dyDescent="0.25">
      <c r="BU112" s="36"/>
      <c r="DA112" s="35"/>
    </row>
    <row r="113" spans="73:153" x14ac:dyDescent="0.25">
      <c r="BU113" s="36"/>
      <c r="DA113" s="35"/>
      <c r="EE113" t="s">
        <v>122</v>
      </c>
      <c r="EW113" s="36" t="s">
        <v>153</v>
      </c>
    </row>
    <row r="114" spans="73:153" x14ac:dyDescent="0.25">
      <c r="BU114" s="36"/>
      <c r="DA114" s="35"/>
    </row>
    <row r="115" spans="73:153" x14ac:dyDescent="0.25">
      <c r="BU115" s="36"/>
      <c r="DA115" s="35"/>
    </row>
    <row r="116" spans="73:153" x14ac:dyDescent="0.25">
      <c r="BU116" s="36"/>
      <c r="DA116" s="35"/>
    </row>
    <row r="117" spans="73:153" x14ac:dyDescent="0.25">
      <c r="BU117" s="36"/>
      <c r="DA117" s="35"/>
    </row>
    <row r="118" spans="73:153" x14ac:dyDescent="0.25">
      <c r="BU118" s="36"/>
      <c r="DA118" s="35"/>
    </row>
    <row r="119" spans="73:153" x14ac:dyDescent="0.25">
      <c r="BU119" s="36"/>
      <c r="DA119" s="35"/>
    </row>
    <row r="120" spans="73:153" x14ac:dyDescent="0.25">
      <c r="BU120" s="36"/>
      <c r="DA120" s="35"/>
    </row>
    <row r="121" spans="73:153" x14ac:dyDescent="0.25">
      <c r="BU121" s="36"/>
      <c r="DA121" s="35"/>
    </row>
    <row r="122" spans="73:153" x14ac:dyDescent="0.25">
      <c r="BU122" s="36"/>
      <c r="DA122" s="35"/>
    </row>
    <row r="123" spans="73:153" x14ac:dyDescent="0.25">
      <c r="BU123" s="36"/>
      <c r="DA123" s="35"/>
    </row>
    <row r="124" spans="73:153" x14ac:dyDescent="0.25">
      <c r="BU124" s="36"/>
      <c r="DA124" s="35"/>
    </row>
    <row r="125" spans="73:153" x14ac:dyDescent="0.25">
      <c r="BU125" s="36"/>
      <c r="DA125" s="35"/>
    </row>
    <row r="126" spans="73:153" x14ac:dyDescent="0.25">
      <c r="DA126" s="35"/>
    </row>
    <row r="127" spans="73:153" x14ac:dyDescent="0.25">
      <c r="DA127" s="35"/>
    </row>
    <row r="128" spans="73:153" x14ac:dyDescent="0.25">
      <c r="DA128" s="35"/>
    </row>
    <row r="129" spans="16:120" x14ac:dyDescent="0.25">
      <c r="DA129" s="35"/>
    </row>
    <row r="130" spans="16:120" x14ac:dyDescent="0.25">
      <c r="DA130" s="35"/>
    </row>
    <row r="131" spans="16:120" x14ac:dyDescent="0.25">
      <c r="DA131" s="35"/>
    </row>
    <row r="132" spans="16:120" x14ac:dyDescent="0.25">
      <c r="DA132" s="35"/>
    </row>
    <row r="133" spans="16:120" x14ac:dyDescent="0.25">
      <c r="P133" s="33" t="s">
        <v>145</v>
      </c>
      <c r="Q133" s="33"/>
      <c r="R133" s="33"/>
      <c r="S133" s="33"/>
      <c r="T133" s="33"/>
      <c r="U133" s="33"/>
      <c r="V133" s="33"/>
      <c r="W133" s="33"/>
      <c r="X133" s="33"/>
      <c r="Y133" s="33"/>
      <c r="DA133" s="35"/>
    </row>
    <row r="134" spans="16:120" x14ac:dyDescent="0.25">
      <c r="DA134" s="35"/>
    </row>
    <row r="135" spans="16:120" x14ac:dyDescent="0.25">
      <c r="DA135" s="35"/>
    </row>
    <row r="136" spans="16:120" x14ac:dyDescent="0.25">
      <c r="DA136" s="35"/>
    </row>
    <row r="137" spans="16:120" x14ac:dyDescent="0.25">
      <c r="BU137" s="36"/>
      <c r="DA137" s="35"/>
      <c r="DP137" s="36"/>
    </row>
    <row r="138" spans="16:120" x14ac:dyDescent="0.25">
      <c r="BU138" s="36"/>
      <c r="DA138" s="35"/>
      <c r="DP138" s="36"/>
    </row>
    <row r="139" spans="16:120" x14ac:dyDescent="0.25">
      <c r="BU139" s="36"/>
      <c r="DA139" s="35"/>
      <c r="DP139" s="36"/>
    </row>
    <row r="140" spans="16:120" x14ac:dyDescent="0.25">
      <c r="BU140" s="36"/>
      <c r="DA140" s="35"/>
      <c r="DP140" s="36"/>
    </row>
    <row r="141" spans="16:120" x14ac:dyDescent="0.25">
      <c r="BU141" s="36"/>
      <c r="DA141" s="35"/>
      <c r="DP141" s="36"/>
    </row>
    <row r="142" spans="16:120" x14ac:dyDescent="0.25">
      <c r="BU142" s="36"/>
      <c r="DA142" s="35"/>
      <c r="DO142" t="s">
        <v>122</v>
      </c>
      <c r="DP142" s="36"/>
    </row>
    <row r="143" spans="16:120" x14ac:dyDescent="0.25">
      <c r="BU143" s="36"/>
      <c r="DA143" s="35"/>
      <c r="DP143" s="36"/>
    </row>
    <row r="144" spans="16:120" x14ac:dyDescent="0.25">
      <c r="BU144" s="36"/>
      <c r="DA144" s="35"/>
      <c r="DP144" s="36"/>
    </row>
    <row r="145" spans="73:120" x14ac:dyDescent="0.25">
      <c r="BU145" s="36"/>
      <c r="DA145" s="35"/>
      <c r="DP145" s="36"/>
    </row>
    <row r="146" spans="73:120" x14ac:dyDescent="0.25">
      <c r="BU146" s="36"/>
      <c r="DA146" s="35"/>
      <c r="DP146" s="36"/>
    </row>
    <row r="147" spans="73:120" x14ac:dyDescent="0.25">
      <c r="BU147" s="36"/>
      <c r="DA147" s="35"/>
      <c r="DP147" s="36"/>
    </row>
    <row r="148" spans="73:120" x14ac:dyDescent="0.25">
      <c r="BU148" s="36"/>
      <c r="DA148" s="35"/>
      <c r="DP148" s="36"/>
    </row>
    <row r="149" spans="73:120" x14ac:dyDescent="0.25">
      <c r="BU149" s="36"/>
      <c r="DA149" s="35"/>
      <c r="DP149" s="36"/>
    </row>
    <row r="150" spans="73:120" x14ac:dyDescent="0.25">
      <c r="BU150" s="36"/>
      <c r="DA150" s="35"/>
      <c r="DP150" s="36"/>
    </row>
    <row r="151" spans="73:120" x14ac:dyDescent="0.25">
      <c r="BU151" s="36"/>
      <c r="DA151" s="35"/>
      <c r="DP151" s="36"/>
    </row>
    <row r="152" spans="73:120" x14ac:dyDescent="0.25">
      <c r="BU152" s="36"/>
      <c r="DA152" s="35"/>
      <c r="DP152" s="36"/>
    </row>
    <row r="153" spans="73:120" x14ac:dyDescent="0.25">
      <c r="BU153" s="36"/>
      <c r="DA153" s="35"/>
      <c r="DP153" s="36"/>
    </row>
    <row r="154" spans="73:120" x14ac:dyDescent="0.25">
      <c r="BU154" s="36"/>
      <c r="DA154" s="35"/>
      <c r="DP154" s="36"/>
    </row>
    <row r="155" spans="73:120" x14ac:dyDescent="0.25">
      <c r="BU155" s="36"/>
      <c r="DA155" s="35"/>
      <c r="DP155" s="36"/>
    </row>
    <row r="156" spans="73:120" x14ac:dyDescent="0.25">
      <c r="BU156" s="36"/>
      <c r="DA156" s="35"/>
      <c r="DP156" s="36"/>
    </row>
    <row r="157" spans="73:120" x14ac:dyDescent="0.25">
      <c r="BU157" s="36"/>
      <c r="DA157" s="35"/>
      <c r="DP157" s="36"/>
    </row>
    <row r="158" spans="73:120" x14ac:dyDescent="0.25">
      <c r="BU158" s="36"/>
      <c r="DA158" s="35"/>
      <c r="DP158" s="36"/>
    </row>
    <row r="159" spans="73:120" x14ac:dyDescent="0.25">
      <c r="BU159" s="36"/>
      <c r="DA159" s="35"/>
      <c r="DP159" s="36"/>
    </row>
    <row r="160" spans="73:120" x14ac:dyDescent="0.25">
      <c r="DA160" s="35"/>
      <c r="DE160" t="s">
        <v>171</v>
      </c>
    </row>
    <row r="161" spans="16:109" x14ac:dyDescent="0.25">
      <c r="DA161" s="35"/>
      <c r="DE161" t="s">
        <v>172</v>
      </c>
    </row>
    <row r="162" spans="16:109" x14ac:dyDescent="0.25">
      <c r="DA162" s="35"/>
    </row>
    <row r="163" spans="16:109" x14ac:dyDescent="0.25">
      <c r="DA163" s="35"/>
    </row>
    <row r="164" spans="16:109" x14ac:dyDescent="0.25">
      <c r="P164" s="33" t="s">
        <v>145</v>
      </c>
      <c r="DA164" s="35"/>
    </row>
    <row r="165" spans="16:109" x14ac:dyDescent="0.25">
      <c r="DA165" s="35"/>
    </row>
    <row r="166" spans="16:109" x14ac:dyDescent="0.25">
      <c r="DA166" s="35"/>
    </row>
    <row r="167" spans="16:109" x14ac:dyDescent="0.25">
      <c r="DA167" s="35"/>
    </row>
    <row r="168" spans="16:109" x14ac:dyDescent="0.25">
      <c r="DA168" s="35"/>
    </row>
    <row r="169" spans="16:109" x14ac:dyDescent="0.25">
      <c r="DA169" s="35"/>
    </row>
    <row r="170" spans="16:109" x14ac:dyDescent="0.25">
      <c r="DA170" s="35"/>
    </row>
    <row r="171" spans="16:109" x14ac:dyDescent="0.25">
      <c r="BU171" s="39"/>
      <c r="BV171" s="39"/>
      <c r="BW171" s="39"/>
      <c r="BX171" s="39"/>
      <c r="BY171" s="39"/>
      <c r="BZ171" s="39"/>
      <c r="CA171" s="39"/>
      <c r="CB171" s="39"/>
      <c r="CC171" s="39"/>
      <c r="CD171" s="39"/>
      <c r="CE171" s="39"/>
      <c r="CF171" s="39"/>
      <c r="CG171" s="39"/>
      <c r="CH171" s="39"/>
      <c r="CI171" s="39"/>
      <c r="CJ171" s="39"/>
      <c r="CK171" s="39"/>
      <c r="CL171" s="39"/>
      <c r="CM171" s="39"/>
      <c r="CN171" s="39"/>
      <c r="CO171" s="39"/>
      <c r="CP171" s="39"/>
      <c r="CQ171" s="39"/>
      <c r="CR171" s="39"/>
      <c r="CS171" s="39"/>
      <c r="CT171" s="39"/>
      <c r="CU171" s="39"/>
      <c r="CV171" s="39"/>
      <c r="CW171" s="39"/>
      <c r="CX171" s="39"/>
      <c r="CY171" s="39"/>
      <c r="CZ171" s="39"/>
      <c r="DA171" s="35"/>
    </row>
    <row r="172" spans="16:109" x14ac:dyDescent="0.25">
      <c r="DA172" s="35"/>
    </row>
    <row r="173" spans="16:109" x14ac:dyDescent="0.25">
      <c r="BU173" s="36" t="s">
        <v>168</v>
      </c>
      <c r="DA173" s="35"/>
    </row>
    <row r="174" spans="16:109" x14ac:dyDescent="0.25">
      <c r="DA174" s="35"/>
    </row>
    <row r="175" spans="16:109" x14ac:dyDescent="0.25">
      <c r="DA175" s="35"/>
    </row>
    <row r="176" spans="16:109" x14ac:dyDescent="0.25">
      <c r="DA176" s="35"/>
    </row>
    <row r="177" spans="105:105" x14ac:dyDescent="0.25">
      <c r="DA177" s="35"/>
    </row>
    <row r="178" spans="105:105" x14ac:dyDescent="0.25">
      <c r="DA178" s="35"/>
    </row>
    <row r="179" spans="105:105" x14ac:dyDescent="0.25">
      <c r="DA179" s="35"/>
    </row>
    <row r="180" spans="105:105" x14ac:dyDescent="0.25">
      <c r="DA180" s="35"/>
    </row>
    <row r="181" spans="105:105" x14ac:dyDescent="0.25">
      <c r="DA181" s="35"/>
    </row>
    <row r="182" spans="105:105" x14ac:dyDescent="0.25">
      <c r="DA182" s="35"/>
    </row>
    <row r="183" spans="105:105" x14ac:dyDescent="0.25">
      <c r="DA183" s="35"/>
    </row>
    <row r="184" spans="105:105" x14ac:dyDescent="0.25">
      <c r="DA184" s="35"/>
    </row>
    <row r="185" spans="105:105" x14ac:dyDescent="0.25">
      <c r="DA185" s="35"/>
    </row>
    <row r="186" spans="105:105" x14ac:dyDescent="0.25">
      <c r="DA186" s="35"/>
    </row>
    <row r="187" spans="105:105" x14ac:dyDescent="0.25">
      <c r="DA187" s="35"/>
    </row>
    <row r="188" spans="105:105" x14ac:dyDescent="0.25">
      <c r="DA188" s="35"/>
    </row>
    <row r="189" spans="105:105" x14ac:dyDescent="0.25">
      <c r="DA189" s="35"/>
    </row>
    <row r="190" spans="105:105" x14ac:dyDescent="0.25">
      <c r="DA190" s="35"/>
    </row>
    <row r="191" spans="105:105" x14ac:dyDescent="0.25">
      <c r="DA191" s="35"/>
    </row>
    <row r="192" spans="105:105" x14ac:dyDescent="0.25">
      <c r="DA192" s="35"/>
    </row>
    <row r="193" spans="105:105" x14ac:dyDescent="0.25">
      <c r="DA193" s="35"/>
    </row>
    <row r="194" spans="105:105" x14ac:dyDescent="0.25">
      <c r="DA194" s="35"/>
    </row>
    <row r="195" spans="105:105" x14ac:dyDescent="0.25">
      <c r="DA195" s="35"/>
    </row>
    <row r="196" spans="105:105" x14ac:dyDescent="0.25">
      <c r="DA196" s="35"/>
    </row>
    <row r="197" spans="105:105" x14ac:dyDescent="0.25">
      <c r="DA197" s="35"/>
    </row>
    <row r="198" spans="105:105" x14ac:dyDescent="0.25">
      <c r="DA198" s="35"/>
    </row>
    <row r="242" spans="72:89" x14ac:dyDescent="0.25">
      <c r="BV242" s="36"/>
      <c r="CK242" s="36"/>
    </row>
    <row r="243" spans="72:89" x14ac:dyDescent="0.25">
      <c r="BV243" s="36"/>
      <c r="CK243" s="36"/>
    </row>
    <row r="244" spans="72:89" x14ac:dyDescent="0.25">
      <c r="BV244" s="36"/>
      <c r="CK244" s="36"/>
    </row>
    <row r="245" spans="72:89" x14ac:dyDescent="0.25">
      <c r="BV245" s="36"/>
      <c r="CK245" s="36"/>
    </row>
    <row r="246" spans="72:89" x14ac:dyDescent="0.25">
      <c r="BV246" s="36"/>
      <c r="CK246" s="36"/>
    </row>
    <row r="247" spans="72:89" x14ac:dyDescent="0.25">
      <c r="BV247" s="36"/>
      <c r="CK247" s="36"/>
    </row>
    <row r="248" spans="72:89" x14ac:dyDescent="0.25">
      <c r="BV248" s="36"/>
      <c r="CK248" s="36"/>
    </row>
    <row r="249" spans="72:89" x14ac:dyDescent="0.25">
      <c r="BV249" s="36"/>
      <c r="CK249" s="36"/>
    </row>
    <row r="250" spans="72:89" x14ac:dyDescent="0.25">
      <c r="BV250" s="36"/>
      <c r="CK250" s="36"/>
    </row>
    <row r="251" spans="72:89" x14ac:dyDescent="0.25">
      <c r="BV251" s="36"/>
      <c r="CK251" s="36"/>
    </row>
    <row r="252" spans="72:89" x14ac:dyDescent="0.25">
      <c r="BV252" s="36"/>
      <c r="CK252" s="36"/>
    </row>
    <row r="253" spans="72:89" x14ac:dyDescent="0.25">
      <c r="BT253" t="s">
        <v>170</v>
      </c>
      <c r="BV253" s="36"/>
      <c r="CK253" s="36"/>
    </row>
    <row r="254" spans="72:89" x14ac:dyDescent="0.25">
      <c r="BV254" s="36"/>
      <c r="CK254" s="36"/>
    </row>
    <row r="255" spans="72:89" x14ac:dyDescent="0.25">
      <c r="BV255" s="36"/>
      <c r="CK255" s="36"/>
    </row>
    <row r="256" spans="72:89" x14ac:dyDescent="0.25">
      <c r="BV256" s="36"/>
      <c r="CK256" s="36"/>
    </row>
    <row r="257" spans="72:101" x14ac:dyDescent="0.25">
      <c r="BV257" s="36"/>
      <c r="CK257" s="36"/>
    </row>
    <row r="258" spans="72:101" x14ac:dyDescent="0.25">
      <c r="BV258" s="36"/>
      <c r="CK258" s="36"/>
    </row>
    <row r="259" spans="72:101" x14ac:dyDescent="0.25">
      <c r="BV259" s="36"/>
      <c r="CK259" s="36"/>
    </row>
    <row r="260" spans="72:101" x14ac:dyDescent="0.25">
      <c r="BV260" s="36"/>
      <c r="CK260" s="36"/>
    </row>
    <row r="261" spans="72:101" x14ac:dyDescent="0.25">
      <c r="BV261" s="36"/>
      <c r="CK261" s="36"/>
    </row>
    <row r="262" spans="72:101" x14ac:dyDescent="0.25">
      <c r="BV262" s="36"/>
      <c r="CK262" s="36"/>
    </row>
    <row r="268" spans="72:101" x14ac:dyDescent="0.25">
      <c r="BU268" s="40"/>
      <c r="BV268" s="40"/>
      <c r="BW268" s="40"/>
      <c r="BX268" s="40"/>
      <c r="BY268" s="40"/>
      <c r="BZ268" s="40"/>
      <c r="CA268" s="40"/>
      <c r="CB268" s="40"/>
      <c r="CC268" s="40"/>
      <c r="CD268" s="40"/>
      <c r="CE268" s="40"/>
      <c r="CF268" s="40"/>
      <c r="CG268" s="40"/>
      <c r="CH268" s="40"/>
      <c r="CI268" s="40"/>
      <c r="CJ268" s="40"/>
      <c r="CK268" s="40"/>
      <c r="CL268" s="40"/>
      <c r="CM268" s="40"/>
      <c r="CN268" s="40"/>
      <c r="CO268" s="40"/>
      <c r="CP268" s="40"/>
      <c r="CQ268" s="40"/>
      <c r="CR268" s="40"/>
      <c r="CS268" s="40"/>
      <c r="CT268" s="40"/>
      <c r="CU268" s="40"/>
      <c r="CV268" s="40"/>
      <c r="CW268" s="40"/>
    </row>
    <row r="270" spans="72:101" x14ac:dyDescent="0.25">
      <c r="BT270" s="36" t="s">
        <v>150</v>
      </c>
    </row>
    <row r="295" spans="72:90" x14ac:dyDescent="0.25">
      <c r="BV295" t="s">
        <v>173</v>
      </c>
      <c r="CL295" t="s">
        <v>174</v>
      </c>
    </row>
    <row r="301" spans="72:90" x14ac:dyDescent="0.25">
      <c r="BT301" t="s">
        <v>151</v>
      </c>
    </row>
  </sheetData>
  <mergeCells count="1">
    <mergeCell ref="FQ28:FU44"/>
  </mergeCells>
  <pageMargins left="0.7" right="0.7" top="0.75" bottom="0.75" header="0.3" footer="0.3"/>
  <pageSetup orientation="portrait" verticalDpi="3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C11711-2933-48E7-B6E1-AECC806BE84C}">
  <dimension ref="CD2"/>
  <sheetViews>
    <sheetView zoomScale="80" zoomScaleNormal="80" workbookViewId="0">
      <selection activeCell="D32" sqref="D32"/>
    </sheetView>
  </sheetViews>
  <sheetFormatPr defaultRowHeight="15" x14ac:dyDescent="0.25"/>
  <sheetData>
    <row r="2" spans="82:82" x14ac:dyDescent="0.25">
      <c r="CD2" t="s">
        <v>195</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065DDA-B2F5-46A3-BCC8-282C90276FD1}">
  <dimension ref="A1:AP51"/>
  <sheetViews>
    <sheetView topLeftCell="I1" zoomScale="85" zoomScaleNormal="85" workbookViewId="0">
      <selection activeCell="I13" sqref="I13"/>
    </sheetView>
  </sheetViews>
  <sheetFormatPr defaultRowHeight="15" x14ac:dyDescent="0.25"/>
  <cols>
    <col min="9" max="9" width="12.7109375" bestFit="1" customWidth="1"/>
    <col min="10" max="10" width="10.5703125" bestFit="1" customWidth="1"/>
  </cols>
  <sheetData>
    <row r="1" spans="1:22" x14ac:dyDescent="0.25">
      <c r="B1" t="s">
        <v>123</v>
      </c>
      <c r="C1" t="s">
        <v>124</v>
      </c>
      <c r="D1" t="s">
        <v>125</v>
      </c>
      <c r="E1" t="s">
        <v>130</v>
      </c>
      <c r="G1" t="s">
        <v>128</v>
      </c>
      <c r="H1" t="s">
        <v>129</v>
      </c>
      <c r="I1" t="s">
        <v>131</v>
      </c>
      <c r="J1" t="s">
        <v>132</v>
      </c>
      <c r="K1" s="23" t="s">
        <v>133</v>
      </c>
      <c r="M1" t="s">
        <v>123</v>
      </c>
      <c r="N1" t="s">
        <v>124</v>
      </c>
      <c r="O1" t="s">
        <v>125</v>
      </c>
      <c r="P1" t="s">
        <v>126</v>
      </c>
      <c r="Q1" t="s">
        <v>134</v>
      </c>
      <c r="R1">
        <v>10</v>
      </c>
      <c r="S1">
        <v>15</v>
      </c>
      <c r="T1">
        <v>20</v>
      </c>
      <c r="U1">
        <v>25</v>
      </c>
      <c r="V1">
        <v>30</v>
      </c>
    </row>
    <row r="2" spans="1:22" x14ac:dyDescent="0.25">
      <c r="A2">
        <v>1</v>
      </c>
      <c r="B2">
        <v>50</v>
      </c>
      <c r="C2" t="s">
        <v>127</v>
      </c>
      <c r="D2">
        <v>1.11E-4</v>
      </c>
      <c r="E2">
        <f>SUM(D2)</f>
        <v>1.11E-4</v>
      </c>
      <c r="G2">
        <v>5</v>
      </c>
      <c r="H2" cm="1">
        <f t="array" ref="H2">INDEX(A2:A51,MATCH(TRUE,E2:E51&gt;G2/100,0))</f>
        <v>27</v>
      </c>
      <c r="I2">
        <f ca="1">AVERAGE(INDIRECT("D2:D" &amp; H2))</f>
        <v>1.7222307692307695E-3</v>
      </c>
      <c r="J2">
        <f ca="1">_xlfn.STDEV.S(INDIRECT("D2:D" &amp; H2))</f>
        <v>1.6722411382977588E-3</v>
      </c>
      <c r="K2" s="23">
        <f ca="1">I2+3*J2</f>
        <v>6.738954184124046E-3</v>
      </c>
      <c r="M2">
        <v>1</v>
      </c>
      <c r="N2" t="s">
        <v>127</v>
      </c>
      <c r="O2">
        <v>0.143817</v>
      </c>
      <c r="P2">
        <v>0.12717100000000001</v>
      </c>
      <c r="Q2">
        <v>6.738954184124046E-3</v>
      </c>
      <c r="R2">
        <v>1.155510085282779E-2</v>
      </c>
      <c r="S2">
        <v>1.6674000614591664E-2</v>
      </c>
      <c r="T2">
        <v>2.1872395630441917E-2</v>
      </c>
      <c r="U2">
        <v>2.6008891570461577E-2</v>
      </c>
      <c r="V2">
        <v>2.8050386887845266E-2</v>
      </c>
    </row>
    <row r="3" spans="1:22" x14ac:dyDescent="0.25">
      <c r="A3">
        <v>2</v>
      </c>
      <c r="B3">
        <v>49</v>
      </c>
      <c r="C3" t="s">
        <v>127</v>
      </c>
      <c r="D3">
        <v>1.21E-4</v>
      </c>
      <c r="E3">
        <f>SUM(E2,D3)</f>
        <v>2.32E-4</v>
      </c>
      <c r="G3">
        <v>10</v>
      </c>
      <c r="H3" cm="1">
        <f t="array" ref="H3">INDEX(A3:A52,MATCH(TRUE,E3:E52&gt;G3/100,0))</f>
        <v>33</v>
      </c>
      <c r="I3">
        <f t="shared" ref="I3:I7" ca="1" si="0">AVERAGE(INDIRECT("D2:D" &amp; H3))</f>
        <v>2.8500937500000002E-3</v>
      </c>
      <c r="J3">
        <f t="shared" ref="J3:J7" ca="1" si="1">_xlfn.STDEV.S(INDIRECT("D2:D" &amp; H3))</f>
        <v>2.9016690342759297E-3</v>
      </c>
      <c r="K3" s="23">
        <f t="shared" ref="K3:K7" ca="1" si="2">I3+3*J3</f>
        <v>1.155510085282779E-2</v>
      </c>
      <c r="M3">
        <v>2</v>
      </c>
      <c r="N3" t="s">
        <v>127</v>
      </c>
      <c r="O3">
        <v>0.125857</v>
      </c>
      <c r="P3">
        <v>8.6011000000000004E-2</v>
      </c>
      <c r="Q3">
        <v>6.738954184124046E-3</v>
      </c>
      <c r="R3">
        <v>1.155510085282779E-2</v>
      </c>
      <c r="S3">
        <v>1.6674000614591664E-2</v>
      </c>
      <c r="T3">
        <v>2.1872395630441917E-2</v>
      </c>
      <c r="U3">
        <v>2.6008891570461577E-2</v>
      </c>
      <c r="V3">
        <v>2.8050386887845266E-2</v>
      </c>
    </row>
    <row r="4" spans="1:22" x14ac:dyDescent="0.25">
      <c r="A4">
        <v>3</v>
      </c>
      <c r="B4">
        <v>48</v>
      </c>
      <c r="C4" t="s">
        <v>127</v>
      </c>
      <c r="D4">
        <v>1.8799999999999999E-4</v>
      </c>
      <c r="E4">
        <f t="shared" ref="E4:E51" si="3">SUM(E3,D4)</f>
        <v>4.2000000000000002E-4</v>
      </c>
      <c r="G4">
        <v>15</v>
      </c>
      <c r="H4" cm="1">
        <f t="array" ref="H4">INDEX(A4:A53,MATCH(TRUE,E4:E53&gt;G4/100,0))</f>
        <v>36</v>
      </c>
      <c r="I4">
        <f t="shared" ca="1" si="0"/>
        <v>3.8259142857142857E-3</v>
      </c>
      <c r="J4">
        <f t="shared" ca="1" si="1"/>
        <v>4.2826954429591255E-3</v>
      </c>
      <c r="K4" s="23">
        <f t="shared" ca="1" si="2"/>
        <v>1.6674000614591664E-2</v>
      </c>
      <c r="M4">
        <v>3</v>
      </c>
      <c r="N4" t="s">
        <v>127</v>
      </c>
      <c r="O4">
        <v>0.12887199999999999</v>
      </c>
      <c r="P4">
        <v>0.10283</v>
      </c>
      <c r="Q4">
        <v>6.738954184124046E-3</v>
      </c>
      <c r="R4">
        <v>1.155510085282779E-2</v>
      </c>
      <c r="S4">
        <v>1.6674000614591664E-2</v>
      </c>
      <c r="T4">
        <v>2.1872395630441917E-2</v>
      </c>
      <c r="U4">
        <v>2.6008891570461577E-2</v>
      </c>
      <c r="V4">
        <v>2.8050386887845266E-2</v>
      </c>
    </row>
    <row r="5" spans="1:22" x14ac:dyDescent="0.25">
      <c r="A5">
        <v>4</v>
      </c>
      <c r="B5">
        <v>40</v>
      </c>
      <c r="C5" t="s">
        <v>127</v>
      </c>
      <c r="D5">
        <v>2.02E-4</v>
      </c>
      <c r="E5">
        <f t="shared" si="3"/>
        <v>6.2200000000000005E-4</v>
      </c>
      <c r="G5">
        <v>20</v>
      </c>
      <c r="H5" cm="1">
        <f t="array" ref="H5">INDEX(A5:A54,MATCH(TRUE,E5:E54&gt;G5/100,0))</f>
        <v>39</v>
      </c>
      <c r="I5">
        <f t="shared" ca="1" si="0"/>
        <v>4.9434473684210525E-3</v>
      </c>
      <c r="J5">
        <f t="shared" ca="1" si="1"/>
        <v>5.6429827540069553E-3</v>
      </c>
      <c r="K5" s="23">
        <f t="shared" ca="1" si="2"/>
        <v>2.1872395630441917E-2</v>
      </c>
      <c r="M5">
        <v>4</v>
      </c>
      <c r="N5" t="s">
        <v>127</v>
      </c>
      <c r="O5">
        <v>0.107377</v>
      </c>
      <c r="P5">
        <v>7.4838000000000002E-2</v>
      </c>
      <c r="Q5">
        <v>6.738954184124046E-3</v>
      </c>
      <c r="R5">
        <v>1.155510085282779E-2</v>
      </c>
      <c r="S5">
        <v>1.6674000614591664E-2</v>
      </c>
      <c r="T5">
        <v>2.1872395630441917E-2</v>
      </c>
      <c r="U5">
        <v>2.6008891570461577E-2</v>
      </c>
      <c r="V5">
        <v>2.8050386887845266E-2</v>
      </c>
    </row>
    <row r="6" spans="1:22" x14ac:dyDescent="0.25">
      <c r="A6">
        <v>5</v>
      </c>
      <c r="B6">
        <v>39</v>
      </c>
      <c r="C6" t="s">
        <v>127</v>
      </c>
      <c r="D6">
        <v>3.5799999999999997E-4</v>
      </c>
      <c r="E6">
        <f t="shared" si="3"/>
        <v>9.7999999999999997E-4</v>
      </c>
      <c r="G6">
        <v>25</v>
      </c>
      <c r="H6" cm="1">
        <f t="array" ref="H6">INDEX(A6:A55,MATCH(TRUE,E6:E55&gt;G6/100,0))</f>
        <v>42</v>
      </c>
      <c r="I6">
        <f t="shared" ca="1" si="0"/>
        <v>6.0153902439024388E-3</v>
      </c>
      <c r="J6">
        <f t="shared" ca="1" si="1"/>
        <v>6.6645004421863789E-3</v>
      </c>
      <c r="K6" s="23">
        <f t="shared" ca="1" si="2"/>
        <v>2.6008891570461577E-2</v>
      </c>
      <c r="M6">
        <v>5</v>
      </c>
      <c r="N6" t="s">
        <v>127</v>
      </c>
      <c r="O6">
        <v>7.8340000000000007E-2</v>
      </c>
      <c r="P6">
        <v>9.3854000000000007E-2</v>
      </c>
      <c r="Q6">
        <v>6.738954184124046E-3</v>
      </c>
      <c r="R6">
        <v>1.155510085282779E-2</v>
      </c>
      <c r="S6">
        <v>1.6674000614591664E-2</v>
      </c>
      <c r="T6">
        <v>2.1872395630441917E-2</v>
      </c>
      <c r="U6">
        <v>2.6008891570461577E-2</v>
      </c>
      <c r="V6">
        <v>2.8050386887845266E-2</v>
      </c>
    </row>
    <row r="7" spans="1:22" x14ac:dyDescent="0.25">
      <c r="A7">
        <v>6</v>
      </c>
      <c r="B7">
        <v>30</v>
      </c>
      <c r="C7" t="s">
        <v>127</v>
      </c>
      <c r="D7">
        <v>3.7399999999999998E-4</v>
      </c>
      <c r="E7">
        <f t="shared" si="3"/>
        <v>1.354E-3</v>
      </c>
      <c r="G7">
        <v>30</v>
      </c>
      <c r="H7" cm="1">
        <f t="array" ref="H7">INDEX(A7:A56,MATCH(TRUE,E7:E56&gt;G7/100,0))</f>
        <v>43</v>
      </c>
      <c r="I7">
        <f t="shared" ca="1" si="0"/>
        <v>6.4637619047619044E-3</v>
      </c>
      <c r="J7">
        <f t="shared" ca="1" si="1"/>
        <v>7.1955416610277869E-3</v>
      </c>
      <c r="K7" s="23">
        <f t="shared" ca="1" si="2"/>
        <v>2.8050386887845266E-2</v>
      </c>
      <c r="M7">
        <v>6</v>
      </c>
      <c r="N7" t="s">
        <v>127</v>
      </c>
      <c r="O7">
        <v>5.1168999999999999E-2</v>
      </c>
      <c r="P7">
        <v>5.5911000000000002E-2</v>
      </c>
      <c r="Q7">
        <v>6.738954184124046E-3</v>
      </c>
      <c r="R7">
        <v>1.155510085282779E-2</v>
      </c>
      <c r="S7">
        <v>1.6674000614591664E-2</v>
      </c>
      <c r="T7">
        <v>2.1872395630441917E-2</v>
      </c>
      <c r="U7">
        <v>2.6008891570461577E-2</v>
      </c>
      <c r="V7">
        <v>2.8050386887845266E-2</v>
      </c>
    </row>
    <row r="8" spans="1:22" x14ac:dyDescent="0.25">
      <c r="A8">
        <v>7</v>
      </c>
      <c r="B8">
        <v>47</v>
      </c>
      <c r="C8" t="s">
        <v>127</v>
      </c>
      <c r="D8">
        <v>4.0999999999999999E-4</v>
      </c>
      <c r="E8">
        <f t="shared" si="3"/>
        <v>1.7639999999999999E-3</v>
      </c>
      <c r="M8">
        <v>7</v>
      </c>
      <c r="N8" t="s">
        <v>127</v>
      </c>
      <c r="O8">
        <v>5.0633999999999998E-2</v>
      </c>
      <c r="P8">
        <v>7.3122000000000006E-2</v>
      </c>
      <c r="Q8">
        <v>6.738954184124046E-3</v>
      </c>
      <c r="R8">
        <v>1.155510085282779E-2</v>
      </c>
      <c r="S8">
        <v>1.6674000614591664E-2</v>
      </c>
      <c r="T8">
        <v>2.1872395630441917E-2</v>
      </c>
      <c r="U8">
        <v>2.6008891570461577E-2</v>
      </c>
      <c r="V8">
        <v>2.8050386887845266E-2</v>
      </c>
    </row>
    <row r="9" spans="1:22" x14ac:dyDescent="0.25">
      <c r="A9">
        <v>8</v>
      </c>
      <c r="B9">
        <v>46</v>
      </c>
      <c r="C9" t="s">
        <v>127</v>
      </c>
      <c r="D9">
        <v>4.46E-4</v>
      </c>
      <c r="E9">
        <f t="shared" si="3"/>
        <v>2.2100000000000002E-3</v>
      </c>
      <c r="H9" t="s">
        <v>138</v>
      </c>
      <c r="M9">
        <v>8</v>
      </c>
      <c r="N9" t="s">
        <v>127</v>
      </c>
      <c r="O9">
        <v>4.2453999999999999E-2</v>
      </c>
      <c r="P9">
        <v>5.0582000000000002E-2</v>
      </c>
      <c r="Q9">
        <v>6.738954184124046E-3</v>
      </c>
      <c r="R9">
        <v>1.155510085282779E-2</v>
      </c>
      <c r="S9">
        <v>1.6674000614591664E-2</v>
      </c>
      <c r="T9">
        <v>2.1872395630441917E-2</v>
      </c>
      <c r="U9">
        <v>2.6008891570461577E-2</v>
      </c>
      <c r="V9">
        <v>2.8050386887845266E-2</v>
      </c>
    </row>
    <row r="10" spans="1:22" x14ac:dyDescent="0.25">
      <c r="A10">
        <v>9</v>
      </c>
      <c r="B10">
        <v>38</v>
      </c>
      <c r="C10" t="s">
        <v>127</v>
      </c>
      <c r="D10">
        <v>5.2300000000000003E-4</v>
      </c>
      <c r="E10">
        <f t="shared" si="3"/>
        <v>2.7330000000000002E-3</v>
      </c>
      <c r="H10">
        <f>H2-0.5</f>
        <v>26.5</v>
      </c>
      <c r="M10">
        <v>9</v>
      </c>
      <c r="N10" t="s">
        <v>127</v>
      </c>
      <c r="O10">
        <v>1.8090999999999999E-2</v>
      </c>
      <c r="P10">
        <v>3.3444000000000002E-2</v>
      </c>
      <c r="Q10">
        <v>6.738954184124046E-3</v>
      </c>
      <c r="R10">
        <v>1.155510085282779E-2</v>
      </c>
      <c r="S10">
        <v>1.6674000614591664E-2</v>
      </c>
      <c r="T10">
        <v>2.1872395630441917E-2</v>
      </c>
      <c r="U10">
        <v>2.6008891570461577E-2</v>
      </c>
      <c r="V10">
        <v>2.8050386887845266E-2</v>
      </c>
    </row>
    <row r="11" spans="1:22" x14ac:dyDescent="0.25">
      <c r="A11">
        <v>10</v>
      </c>
      <c r="B11">
        <v>29</v>
      </c>
      <c r="C11" t="s">
        <v>127</v>
      </c>
      <c r="D11">
        <v>6.7900000000000002E-4</v>
      </c>
      <c r="E11">
        <f t="shared" si="3"/>
        <v>3.4120000000000001E-3</v>
      </c>
      <c r="H11">
        <f t="shared" ref="H11:H15" si="4">H3-0.5</f>
        <v>32.5</v>
      </c>
      <c r="M11">
        <v>10</v>
      </c>
      <c r="N11" t="s">
        <v>127</v>
      </c>
      <c r="O11">
        <v>2.4847000000000001E-2</v>
      </c>
      <c r="P11">
        <v>2.3789000000000001E-2</v>
      </c>
      <c r="Q11">
        <v>6.738954184124046E-3</v>
      </c>
      <c r="R11">
        <v>1.155510085282779E-2</v>
      </c>
      <c r="S11">
        <v>1.6674000614591664E-2</v>
      </c>
      <c r="T11">
        <v>2.1872395630441917E-2</v>
      </c>
      <c r="U11">
        <v>2.6008891570461577E-2</v>
      </c>
      <c r="V11">
        <v>2.8050386887845266E-2</v>
      </c>
    </row>
    <row r="12" spans="1:22" x14ac:dyDescent="0.25">
      <c r="A12">
        <v>11</v>
      </c>
      <c r="B12">
        <v>37</v>
      </c>
      <c r="C12" t="s">
        <v>127</v>
      </c>
      <c r="D12">
        <v>7.2800000000000002E-4</v>
      </c>
      <c r="E12">
        <f t="shared" si="3"/>
        <v>4.1400000000000005E-3</v>
      </c>
      <c r="H12">
        <f t="shared" si="4"/>
        <v>35.5</v>
      </c>
      <c r="I12" t="s">
        <v>177</v>
      </c>
      <c r="M12">
        <v>11</v>
      </c>
      <c r="N12" t="s">
        <v>127</v>
      </c>
      <c r="O12">
        <v>1.9592999999999999E-2</v>
      </c>
      <c r="P12">
        <v>1.9782000000000001E-2</v>
      </c>
      <c r="Q12">
        <v>6.738954184124046E-3</v>
      </c>
      <c r="R12">
        <v>1.155510085282779E-2</v>
      </c>
      <c r="S12">
        <v>1.6674000614591664E-2</v>
      </c>
      <c r="T12">
        <v>2.1872395630441917E-2</v>
      </c>
      <c r="U12">
        <v>2.6008891570461577E-2</v>
      </c>
      <c r="V12">
        <v>2.8050386887845266E-2</v>
      </c>
    </row>
    <row r="13" spans="1:22" x14ac:dyDescent="0.25">
      <c r="A13">
        <v>12</v>
      </c>
      <c r="B13">
        <v>28</v>
      </c>
      <c r="C13" t="s">
        <v>127</v>
      </c>
      <c r="D13">
        <v>7.6400000000000003E-4</v>
      </c>
      <c r="E13">
        <f t="shared" si="3"/>
        <v>4.9040000000000004E-3</v>
      </c>
      <c r="H13">
        <f t="shared" si="4"/>
        <v>38.5</v>
      </c>
      <c r="M13">
        <v>12</v>
      </c>
      <c r="N13" t="s">
        <v>127</v>
      </c>
      <c r="O13">
        <v>1.8678E-2</v>
      </c>
      <c r="P13">
        <v>2.5732999999999999E-2</v>
      </c>
      <c r="Q13">
        <v>6.738954184124046E-3</v>
      </c>
      <c r="R13">
        <v>1.155510085282779E-2</v>
      </c>
      <c r="S13">
        <v>1.6674000614591664E-2</v>
      </c>
      <c r="T13">
        <v>2.1872395630441917E-2</v>
      </c>
      <c r="U13">
        <v>2.6008891570461577E-2</v>
      </c>
      <c r="V13">
        <v>2.8050386887845266E-2</v>
      </c>
    </row>
    <row r="14" spans="1:22" x14ac:dyDescent="0.25">
      <c r="A14">
        <v>13</v>
      </c>
      <c r="B14">
        <v>44</v>
      </c>
      <c r="C14" t="s">
        <v>127</v>
      </c>
      <c r="D14">
        <v>1.0269999999999999E-3</v>
      </c>
      <c r="E14">
        <f t="shared" si="3"/>
        <v>5.9310000000000005E-3</v>
      </c>
      <c r="H14">
        <f t="shared" si="4"/>
        <v>41.5</v>
      </c>
      <c r="M14">
        <v>13</v>
      </c>
      <c r="N14" t="s">
        <v>127</v>
      </c>
      <c r="O14">
        <v>1.7255E-2</v>
      </c>
      <c r="P14">
        <v>3.0748999999999999E-2</v>
      </c>
      <c r="Q14">
        <v>6.738954184124046E-3</v>
      </c>
      <c r="R14">
        <v>1.155510085282779E-2</v>
      </c>
      <c r="S14">
        <v>1.6674000614591664E-2</v>
      </c>
      <c r="T14">
        <v>2.1872395630441917E-2</v>
      </c>
      <c r="U14">
        <v>2.6008891570461577E-2</v>
      </c>
      <c r="V14">
        <v>2.8050386887845266E-2</v>
      </c>
    </row>
    <row r="15" spans="1:22" x14ac:dyDescent="0.25">
      <c r="A15">
        <v>14</v>
      </c>
      <c r="B15">
        <v>36</v>
      </c>
      <c r="C15" t="s">
        <v>127</v>
      </c>
      <c r="D15">
        <v>1.119E-3</v>
      </c>
      <c r="E15">
        <f t="shared" si="3"/>
        <v>7.0500000000000007E-3</v>
      </c>
      <c r="H15">
        <f t="shared" si="4"/>
        <v>42.5</v>
      </c>
      <c r="M15">
        <v>14</v>
      </c>
      <c r="N15" t="s">
        <v>127</v>
      </c>
      <c r="O15">
        <v>1.2732E-2</v>
      </c>
      <c r="P15">
        <v>1.6795000000000001E-2</v>
      </c>
      <c r="Q15">
        <v>6.738954184124046E-3</v>
      </c>
      <c r="R15">
        <v>1.155510085282779E-2</v>
      </c>
      <c r="S15">
        <v>1.6674000614591664E-2</v>
      </c>
      <c r="T15">
        <v>2.1872395630441917E-2</v>
      </c>
      <c r="U15">
        <v>2.6008891570461577E-2</v>
      </c>
      <c r="V15">
        <v>2.8050386887845266E-2</v>
      </c>
    </row>
    <row r="16" spans="1:22" x14ac:dyDescent="0.25">
      <c r="A16">
        <v>15</v>
      </c>
      <c r="B16">
        <v>45</v>
      </c>
      <c r="C16" t="s">
        <v>127</v>
      </c>
      <c r="D16">
        <v>1.15E-3</v>
      </c>
      <c r="E16">
        <f t="shared" si="3"/>
        <v>8.2000000000000007E-3</v>
      </c>
      <c r="M16">
        <v>15</v>
      </c>
      <c r="N16" t="s">
        <v>127</v>
      </c>
      <c r="O16">
        <v>1.3623E-2</v>
      </c>
      <c r="P16">
        <v>2.0528000000000001E-2</v>
      </c>
      <c r="Q16">
        <v>6.738954184124046E-3</v>
      </c>
      <c r="R16">
        <v>1.155510085282779E-2</v>
      </c>
      <c r="S16">
        <v>1.6674000614591664E-2</v>
      </c>
      <c r="T16">
        <v>2.1872395630441917E-2</v>
      </c>
      <c r="U16">
        <v>2.6008891570461577E-2</v>
      </c>
      <c r="V16">
        <v>2.8050386887845266E-2</v>
      </c>
    </row>
    <row r="17" spans="1:22" x14ac:dyDescent="0.25">
      <c r="A17">
        <v>16</v>
      </c>
      <c r="B17">
        <v>27</v>
      </c>
      <c r="C17" t="s">
        <v>127</v>
      </c>
      <c r="D17">
        <v>1.642E-3</v>
      </c>
      <c r="E17">
        <f t="shared" si="3"/>
        <v>9.8420000000000001E-3</v>
      </c>
      <c r="M17">
        <v>16</v>
      </c>
      <c r="N17" t="s">
        <v>127</v>
      </c>
      <c r="O17">
        <v>1.0147E-2</v>
      </c>
      <c r="P17">
        <v>1.2603E-2</v>
      </c>
      <c r="Q17">
        <v>6.738954184124046E-3</v>
      </c>
      <c r="R17">
        <v>1.155510085282779E-2</v>
      </c>
      <c r="S17">
        <v>1.6674000614591664E-2</v>
      </c>
      <c r="T17">
        <v>2.1872395630441917E-2</v>
      </c>
      <c r="U17">
        <v>2.6008891570461577E-2</v>
      </c>
      <c r="V17">
        <v>2.8050386887845266E-2</v>
      </c>
    </row>
    <row r="18" spans="1:22" x14ac:dyDescent="0.25">
      <c r="A18">
        <v>17</v>
      </c>
      <c r="B18">
        <v>43</v>
      </c>
      <c r="C18" t="s">
        <v>127</v>
      </c>
      <c r="D18">
        <v>1.8E-3</v>
      </c>
      <c r="E18">
        <f t="shared" si="3"/>
        <v>1.1642E-2</v>
      </c>
      <c r="M18">
        <v>17</v>
      </c>
      <c r="N18" t="s">
        <v>127</v>
      </c>
      <c r="O18">
        <v>9.3369999999999998E-3</v>
      </c>
      <c r="P18">
        <v>1.0374E-2</v>
      </c>
      <c r="Q18">
        <v>6.738954184124046E-3</v>
      </c>
      <c r="R18">
        <v>1.155510085282779E-2</v>
      </c>
      <c r="S18">
        <v>1.6674000614591664E-2</v>
      </c>
      <c r="T18">
        <v>2.1872395630441917E-2</v>
      </c>
      <c r="U18">
        <v>2.6008891570461577E-2</v>
      </c>
      <c r="V18">
        <v>2.8050386887845266E-2</v>
      </c>
    </row>
    <row r="19" spans="1:22" x14ac:dyDescent="0.25">
      <c r="A19">
        <v>18</v>
      </c>
      <c r="B19">
        <v>35</v>
      </c>
      <c r="C19" t="s">
        <v>127</v>
      </c>
      <c r="D19">
        <v>1.9880000000000002E-3</v>
      </c>
      <c r="E19">
        <f t="shared" si="3"/>
        <v>1.363E-2</v>
      </c>
      <c r="M19">
        <v>18</v>
      </c>
      <c r="N19" t="s">
        <v>127</v>
      </c>
      <c r="O19">
        <v>6.705E-3</v>
      </c>
      <c r="P19">
        <v>7.8289999999999992E-3</v>
      </c>
      <c r="Q19">
        <v>6.738954184124046E-3</v>
      </c>
      <c r="R19">
        <v>1.155510085282779E-2</v>
      </c>
      <c r="S19">
        <v>1.6674000614591664E-2</v>
      </c>
      <c r="T19">
        <v>2.1872395630441917E-2</v>
      </c>
      <c r="U19">
        <v>2.6008891570461577E-2</v>
      </c>
      <c r="V19">
        <v>2.8050386887845266E-2</v>
      </c>
    </row>
    <row r="20" spans="1:22" x14ac:dyDescent="0.25">
      <c r="A20">
        <v>19</v>
      </c>
      <c r="B20">
        <v>26</v>
      </c>
      <c r="C20" t="s">
        <v>127</v>
      </c>
      <c r="D20">
        <v>2.026E-3</v>
      </c>
      <c r="E20">
        <f t="shared" si="3"/>
        <v>1.5656E-2</v>
      </c>
      <c r="M20">
        <v>19</v>
      </c>
      <c r="N20" t="s">
        <v>127</v>
      </c>
      <c r="O20">
        <v>5.2550000000000001E-3</v>
      </c>
      <c r="P20">
        <v>6.4819999999999999E-3</v>
      </c>
      <c r="Q20">
        <v>6.738954184124046E-3</v>
      </c>
      <c r="R20">
        <v>1.155510085282779E-2</v>
      </c>
      <c r="S20">
        <v>1.6674000614591664E-2</v>
      </c>
      <c r="T20">
        <v>2.1872395630441917E-2</v>
      </c>
      <c r="U20">
        <v>2.6008891570461577E-2</v>
      </c>
      <c r="V20">
        <v>2.8050386887845266E-2</v>
      </c>
    </row>
    <row r="21" spans="1:22" x14ac:dyDescent="0.25">
      <c r="A21">
        <v>20</v>
      </c>
      <c r="B21">
        <v>34</v>
      </c>
      <c r="C21" t="s">
        <v>127</v>
      </c>
      <c r="D21">
        <v>2.7959999999999999E-3</v>
      </c>
      <c r="E21">
        <f t="shared" si="3"/>
        <v>1.8452E-2</v>
      </c>
      <c r="M21">
        <v>20</v>
      </c>
      <c r="N21" t="s">
        <v>127</v>
      </c>
      <c r="O21">
        <v>5.0410000000000003E-3</v>
      </c>
      <c r="P21">
        <v>5.5310000000000003E-3</v>
      </c>
      <c r="Q21">
        <v>6.738954184124046E-3</v>
      </c>
      <c r="R21">
        <v>1.155510085282779E-2</v>
      </c>
      <c r="S21">
        <v>1.6674000614591664E-2</v>
      </c>
      <c r="T21">
        <v>2.1872395630441917E-2</v>
      </c>
      <c r="U21">
        <v>2.6008891570461577E-2</v>
      </c>
      <c r="V21">
        <v>2.8050386887845266E-2</v>
      </c>
    </row>
    <row r="22" spans="1:22" x14ac:dyDescent="0.25">
      <c r="A22">
        <v>21</v>
      </c>
      <c r="B22">
        <v>42</v>
      </c>
      <c r="C22" t="s">
        <v>127</v>
      </c>
      <c r="D22">
        <v>2.96E-3</v>
      </c>
      <c r="E22">
        <f t="shared" si="3"/>
        <v>2.1412E-2</v>
      </c>
      <c r="M22">
        <v>21</v>
      </c>
      <c r="N22" t="s">
        <v>127</v>
      </c>
      <c r="O22">
        <v>1.8598E-2</v>
      </c>
      <c r="P22">
        <v>2.2568999999999999E-2</v>
      </c>
      <c r="Q22">
        <v>6.738954184124046E-3</v>
      </c>
      <c r="R22">
        <v>1.155510085282779E-2</v>
      </c>
      <c r="S22">
        <v>1.6674000614591664E-2</v>
      </c>
      <c r="T22">
        <v>2.1872395630441917E-2</v>
      </c>
      <c r="U22">
        <v>2.6008891570461577E-2</v>
      </c>
      <c r="V22">
        <v>2.8050386887845266E-2</v>
      </c>
    </row>
    <row r="23" spans="1:22" x14ac:dyDescent="0.25">
      <c r="A23">
        <v>22</v>
      </c>
      <c r="B23">
        <v>33</v>
      </c>
      <c r="C23" t="s">
        <v>127</v>
      </c>
      <c r="D23">
        <v>4.0569999999999998E-3</v>
      </c>
      <c r="E23">
        <f t="shared" si="3"/>
        <v>2.5468999999999999E-2</v>
      </c>
      <c r="M23">
        <v>22</v>
      </c>
      <c r="N23" t="s">
        <v>127</v>
      </c>
      <c r="O23">
        <v>7.9389999999999999E-3</v>
      </c>
      <c r="P23">
        <v>1.034E-2</v>
      </c>
      <c r="Q23">
        <v>6.738954184124046E-3</v>
      </c>
      <c r="R23">
        <v>1.155510085282779E-2</v>
      </c>
      <c r="S23">
        <v>1.6674000614591664E-2</v>
      </c>
      <c r="T23">
        <v>2.1872395630441917E-2</v>
      </c>
      <c r="U23">
        <v>2.6008891570461577E-2</v>
      </c>
      <c r="V23">
        <v>2.8050386887845266E-2</v>
      </c>
    </row>
    <row r="24" spans="1:22" x14ac:dyDescent="0.25">
      <c r="A24">
        <v>23</v>
      </c>
      <c r="B24">
        <v>25</v>
      </c>
      <c r="C24" t="s">
        <v>127</v>
      </c>
      <c r="D24">
        <v>4.2449999999999996E-3</v>
      </c>
      <c r="E24">
        <f t="shared" si="3"/>
        <v>2.9713999999999997E-2</v>
      </c>
      <c r="M24">
        <v>23</v>
      </c>
      <c r="N24" t="s">
        <v>127</v>
      </c>
      <c r="O24">
        <v>5.8440000000000002E-3</v>
      </c>
      <c r="P24">
        <v>5.4339999999999996E-3</v>
      </c>
      <c r="Q24">
        <v>6.738954184124046E-3</v>
      </c>
      <c r="R24">
        <v>1.155510085282779E-2</v>
      </c>
      <c r="S24">
        <v>1.6674000614591664E-2</v>
      </c>
      <c r="T24">
        <v>2.1872395630441917E-2</v>
      </c>
      <c r="U24">
        <v>2.6008891570461577E-2</v>
      </c>
      <c r="V24">
        <v>2.8050386887845266E-2</v>
      </c>
    </row>
    <row r="25" spans="1:22" x14ac:dyDescent="0.25">
      <c r="A25">
        <v>24</v>
      </c>
      <c r="B25">
        <v>24</v>
      </c>
      <c r="C25" t="s">
        <v>127</v>
      </c>
      <c r="D25">
        <v>4.7679999999999997E-3</v>
      </c>
      <c r="E25">
        <f t="shared" si="3"/>
        <v>3.4481999999999999E-2</v>
      </c>
      <c r="M25">
        <v>24</v>
      </c>
      <c r="N25" t="s">
        <v>127</v>
      </c>
      <c r="O25">
        <v>4.7679999999999997E-3</v>
      </c>
      <c r="P25">
        <v>5.1910000000000003E-3</v>
      </c>
      <c r="Q25">
        <v>6.738954184124046E-3</v>
      </c>
      <c r="R25">
        <v>1.155510085282779E-2</v>
      </c>
      <c r="S25">
        <v>1.6674000614591664E-2</v>
      </c>
      <c r="T25">
        <v>2.1872395630441917E-2</v>
      </c>
      <c r="U25">
        <v>2.6008891570461577E-2</v>
      </c>
      <c r="V25">
        <v>2.8050386887845266E-2</v>
      </c>
    </row>
    <row r="26" spans="1:22" x14ac:dyDescent="0.25">
      <c r="A26">
        <v>25</v>
      </c>
      <c r="B26">
        <v>20</v>
      </c>
      <c r="C26" t="s">
        <v>127</v>
      </c>
      <c r="D26">
        <v>5.0410000000000003E-3</v>
      </c>
      <c r="E26">
        <f t="shared" si="3"/>
        <v>3.9523000000000003E-2</v>
      </c>
      <c r="M26">
        <v>25</v>
      </c>
      <c r="N26" t="s">
        <v>127</v>
      </c>
      <c r="O26">
        <v>4.2449999999999996E-3</v>
      </c>
      <c r="P26">
        <v>6.4920000000000004E-3</v>
      </c>
      <c r="Q26">
        <v>6.738954184124046E-3</v>
      </c>
      <c r="R26">
        <v>1.155510085282779E-2</v>
      </c>
      <c r="S26">
        <v>1.6674000614591664E-2</v>
      </c>
      <c r="T26">
        <v>2.1872395630441917E-2</v>
      </c>
      <c r="U26">
        <v>2.6008891570461577E-2</v>
      </c>
      <c r="V26">
        <v>2.8050386887845266E-2</v>
      </c>
    </row>
    <row r="27" spans="1:22" x14ac:dyDescent="0.25">
      <c r="A27">
        <v>26</v>
      </c>
      <c r="B27">
        <v>19</v>
      </c>
      <c r="C27" t="s">
        <v>127</v>
      </c>
      <c r="D27">
        <v>5.2550000000000001E-3</v>
      </c>
      <c r="E27">
        <f t="shared" si="3"/>
        <v>4.4778000000000005E-2</v>
      </c>
      <c r="M27">
        <v>26</v>
      </c>
      <c r="N27" t="s">
        <v>127</v>
      </c>
      <c r="O27">
        <v>2.026E-3</v>
      </c>
      <c r="P27">
        <v>1.333E-3</v>
      </c>
      <c r="Q27">
        <v>6.738954184124046E-3</v>
      </c>
      <c r="R27">
        <v>1.155510085282779E-2</v>
      </c>
      <c r="S27">
        <v>1.6674000614591664E-2</v>
      </c>
      <c r="T27">
        <v>2.1872395630441917E-2</v>
      </c>
      <c r="U27">
        <v>2.6008891570461577E-2</v>
      </c>
      <c r="V27">
        <v>2.8050386887845266E-2</v>
      </c>
    </row>
    <row r="28" spans="1:22" x14ac:dyDescent="0.25">
      <c r="A28">
        <v>27</v>
      </c>
      <c r="B28">
        <v>23</v>
      </c>
      <c r="C28" t="s">
        <v>127</v>
      </c>
      <c r="D28">
        <v>5.8440000000000002E-3</v>
      </c>
      <c r="E28">
        <f t="shared" si="3"/>
        <v>5.0622000000000007E-2</v>
      </c>
      <c r="M28">
        <v>27</v>
      </c>
      <c r="N28" t="s">
        <v>127</v>
      </c>
      <c r="O28">
        <v>1.642E-3</v>
      </c>
      <c r="P28">
        <v>2.3909999999999999E-3</v>
      </c>
      <c r="Q28">
        <v>6.738954184124046E-3</v>
      </c>
      <c r="R28">
        <v>1.155510085282779E-2</v>
      </c>
      <c r="S28">
        <v>1.6674000614591664E-2</v>
      </c>
      <c r="T28">
        <v>2.1872395630441917E-2</v>
      </c>
      <c r="U28">
        <v>2.6008891570461577E-2</v>
      </c>
      <c r="V28">
        <v>2.8050386887845266E-2</v>
      </c>
    </row>
    <row r="29" spans="1:22" x14ac:dyDescent="0.25">
      <c r="A29">
        <v>28</v>
      </c>
      <c r="B29">
        <v>32</v>
      </c>
      <c r="C29" t="s">
        <v>127</v>
      </c>
      <c r="D29">
        <v>6.4530000000000004E-3</v>
      </c>
      <c r="E29">
        <f t="shared" si="3"/>
        <v>5.7075000000000008E-2</v>
      </c>
      <c r="M29">
        <v>28</v>
      </c>
      <c r="N29" t="s">
        <v>127</v>
      </c>
      <c r="O29">
        <v>7.6400000000000003E-4</v>
      </c>
      <c r="P29">
        <v>1.2979999999999999E-3</v>
      </c>
      <c r="Q29">
        <v>6.738954184124046E-3</v>
      </c>
      <c r="R29">
        <v>1.155510085282779E-2</v>
      </c>
      <c r="S29">
        <v>1.6674000614591664E-2</v>
      </c>
      <c r="T29">
        <v>2.1872395630441917E-2</v>
      </c>
      <c r="U29">
        <v>2.6008891570461577E-2</v>
      </c>
      <c r="V29">
        <v>2.8050386887845266E-2</v>
      </c>
    </row>
    <row r="30" spans="1:22" x14ac:dyDescent="0.25">
      <c r="A30">
        <v>29</v>
      </c>
      <c r="B30">
        <v>18</v>
      </c>
      <c r="C30" t="s">
        <v>127</v>
      </c>
      <c r="D30">
        <v>6.705E-3</v>
      </c>
      <c r="E30">
        <f t="shared" si="3"/>
        <v>6.3780000000000003E-2</v>
      </c>
      <c r="M30">
        <v>29</v>
      </c>
      <c r="N30" t="s">
        <v>127</v>
      </c>
      <c r="O30">
        <v>6.7900000000000002E-4</v>
      </c>
      <c r="P30">
        <v>1.5299999999999999E-3</v>
      </c>
      <c r="Q30">
        <v>6.738954184124046E-3</v>
      </c>
      <c r="R30">
        <v>1.155510085282779E-2</v>
      </c>
      <c r="S30">
        <v>1.6674000614591664E-2</v>
      </c>
      <c r="T30">
        <v>2.1872395630441917E-2</v>
      </c>
      <c r="U30">
        <v>2.6008891570461577E-2</v>
      </c>
      <c r="V30">
        <v>2.8050386887845266E-2</v>
      </c>
    </row>
    <row r="31" spans="1:22" x14ac:dyDescent="0.25">
      <c r="A31">
        <v>30</v>
      </c>
      <c r="B31">
        <v>22</v>
      </c>
      <c r="C31" t="s">
        <v>127</v>
      </c>
      <c r="D31">
        <v>7.9389999999999999E-3</v>
      </c>
      <c r="E31">
        <f t="shared" si="3"/>
        <v>7.1719000000000005E-2</v>
      </c>
      <c r="M31">
        <v>30</v>
      </c>
      <c r="N31" t="s">
        <v>127</v>
      </c>
      <c r="O31">
        <v>3.7399999999999998E-4</v>
      </c>
      <c r="P31">
        <v>5.9800000000000001E-4</v>
      </c>
      <c r="Q31">
        <v>6.738954184124046E-3</v>
      </c>
      <c r="R31">
        <v>1.155510085282779E-2</v>
      </c>
      <c r="S31">
        <v>1.6674000614591664E-2</v>
      </c>
      <c r="T31">
        <v>2.1872395630441917E-2</v>
      </c>
      <c r="U31">
        <v>2.6008891570461577E-2</v>
      </c>
      <c r="V31">
        <v>2.8050386887845266E-2</v>
      </c>
    </row>
    <row r="32" spans="1:22" x14ac:dyDescent="0.25">
      <c r="A32">
        <v>31</v>
      </c>
      <c r="B32">
        <v>17</v>
      </c>
      <c r="C32" t="s">
        <v>127</v>
      </c>
      <c r="D32">
        <v>9.3369999999999998E-3</v>
      </c>
      <c r="E32">
        <f t="shared" si="3"/>
        <v>8.1056000000000003E-2</v>
      </c>
      <c r="M32">
        <v>31</v>
      </c>
      <c r="N32" t="s">
        <v>127</v>
      </c>
      <c r="O32">
        <v>1.6348999999999999E-2</v>
      </c>
      <c r="P32">
        <v>8.3230000000000005E-3</v>
      </c>
      <c r="Q32">
        <v>6.738954184124046E-3</v>
      </c>
      <c r="R32">
        <v>1.155510085282779E-2</v>
      </c>
      <c r="S32">
        <v>1.6674000614591664E-2</v>
      </c>
      <c r="T32">
        <v>2.1872395630441917E-2</v>
      </c>
      <c r="U32">
        <v>2.6008891570461577E-2</v>
      </c>
      <c r="V32">
        <v>2.8050386887845266E-2</v>
      </c>
    </row>
    <row r="33" spans="1:42" x14ac:dyDescent="0.25">
      <c r="A33">
        <v>32</v>
      </c>
      <c r="B33">
        <v>16</v>
      </c>
      <c r="C33" t="s">
        <v>127</v>
      </c>
      <c r="D33">
        <v>1.0147E-2</v>
      </c>
      <c r="E33">
        <f t="shared" si="3"/>
        <v>9.1203000000000006E-2</v>
      </c>
      <c r="M33">
        <v>32</v>
      </c>
      <c r="N33" t="s">
        <v>127</v>
      </c>
      <c r="O33">
        <v>6.4530000000000004E-3</v>
      </c>
      <c r="P33">
        <v>7.7000000000000002E-3</v>
      </c>
      <c r="Q33">
        <v>6.738954184124046E-3</v>
      </c>
      <c r="R33">
        <v>1.155510085282779E-2</v>
      </c>
      <c r="S33">
        <v>1.6674000614591664E-2</v>
      </c>
      <c r="T33">
        <v>2.1872395630441917E-2</v>
      </c>
      <c r="U33">
        <v>2.6008891570461577E-2</v>
      </c>
      <c r="V33">
        <v>2.8050386887845266E-2</v>
      </c>
    </row>
    <row r="34" spans="1:42" x14ac:dyDescent="0.25">
      <c r="A34">
        <v>33</v>
      </c>
      <c r="B34">
        <v>14</v>
      </c>
      <c r="C34" t="s">
        <v>127</v>
      </c>
      <c r="D34">
        <v>1.2732E-2</v>
      </c>
      <c r="E34">
        <f t="shared" si="3"/>
        <v>0.103935</v>
      </c>
      <c r="M34">
        <v>33</v>
      </c>
      <c r="N34" t="s">
        <v>127</v>
      </c>
      <c r="O34">
        <v>4.0569999999999998E-3</v>
      </c>
      <c r="P34">
        <v>5.5440000000000003E-3</v>
      </c>
      <c r="Q34">
        <v>6.738954184124046E-3</v>
      </c>
      <c r="R34">
        <v>1.155510085282779E-2</v>
      </c>
      <c r="S34">
        <v>1.6674000614591664E-2</v>
      </c>
      <c r="T34">
        <v>2.1872395630441917E-2</v>
      </c>
      <c r="U34">
        <v>2.6008891570461577E-2</v>
      </c>
      <c r="V34">
        <v>2.8050386887845266E-2</v>
      </c>
    </row>
    <row r="35" spans="1:42" x14ac:dyDescent="0.25">
      <c r="A35">
        <v>34</v>
      </c>
      <c r="B35">
        <v>15</v>
      </c>
      <c r="C35" t="s">
        <v>127</v>
      </c>
      <c r="D35">
        <v>1.3623E-2</v>
      </c>
      <c r="E35">
        <f t="shared" si="3"/>
        <v>0.117558</v>
      </c>
      <c r="M35">
        <v>34</v>
      </c>
      <c r="N35" t="s">
        <v>127</v>
      </c>
      <c r="O35">
        <v>2.7959999999999999E-3</v>
      </c>
      <c r="P35">
        <v>4.1240000000000001E-3</v>
      </c>
      <c r="Q35">
        <v>6.738954184124046E-3</v>
      </c>
      <c r="R35">
        <v>1.155510085282779E-2</v>
      </c>
      <c r="S35">
        <v>1.6674000614591664E-2</v>
      </c>
      <c r="T35">
        <v>2.1872395630441917E-2</v>
      </c>
      <c r="U35">
        <v>2.6008891570461577E-2</v>
      </c>
      <c r="V35">
        <v>2.8050386887845266E-2</v>
      </c>
    </row>
    <row r="36" spans="1:42" x14ac:dyDescent="0.25">
      <c r="A36">
        <v>35</v>
      </c>
      <c r="B36">
        <v>31</v>
      </c>
      <c r="C36" t="s">
        <v>127</v>
      </c>
      <c r="D36">
        <v>1.6348999999999999E-2</v>
      </c>
      <c r="E36">
        <f t="shared" si="3"/>
        <v>0.133907</v>
      </c>
      <c r="M36">
        <v>35</v>
      </c>
      <c r="N36" t="s">
        <v>127</v>
      </c>
      <c r="O36">
        <v>1.9880000000000002E-3</v>
      </c>
      <c r="P36">
        <v>2.8019999999999998E-3</v>
      </c>
      <c r="Q36">
        <v>6.738954184124046E-3</v>
      </c>
      <c r="R36">
        <v>1.155510085282779E-2</v>
      </c>
      <c r="S36">
        <v>1.6674000614591664E-2</v>
      </c>
      <c r="T36">
        <v>2.1872395630441917E-2</v>
      </c>
      <c r="U36">
        <v>2.6008891570461577E-2</v>
      </c>
      <c r="V36">
        <v>2.8050386887845266E-2</v>
      </c>
    </row>
    <row r="37" spans="1:42" x14ac:dyDescent="0.25">
      <c r="A37">
        <v>36</v>
      </c>
      <c r="B37">
        <v>13</v>
      </c>
      <c r="C37" t="s">
        <v>127</v>
      </c>
      <c r="D37">
        <v>1.7255E-2</v>
      </c>
      <c r="E37">
        <f t="shared" si="3"/>
        <v>0.15116199999999999</v>
      </c>
      <c r="M37">
        <v>36</v>
      </c>
      <c r="N37" t="s">
        <v>127</v>
      </c>
      <c r="O37">
        <v>1.119E-3</v>
      </c>
      <c r="P37">
        <v>1.572E-3</v>
      </c>
      <c r="Q37">
        <v>6.738954184124046E-3</v>
      </c>
      <c r="R37">
        <v>1.155510085282779E-2</v>
      </c>
      <c r="S37">
        <v>1.6674000614591664E-2</v>
      </c>
      <c r="T37">
        <v>2.1872395630441917E-2</v>
      </c>
      <c r="U37">
        <v>2.6008891570461577E-2</v>
      </c>
      <c r="V37">
        <v>2.8050386887845266E-2</v>
      </c>
    </row>
    <row r="38" spans="1:42" x14ac:dyDescent="0.25">
      <c r="A38">
        <v>37</v>
      </c>
      <c r="B38">
        <v>9</v>
      </c>
      <c r="C38" t="s">
        <v>127</v>
      </c>
      <c r="D38">
        <v>1.8090999999999999E-2</v>
      </c>
      <c r="E38">
        <f t="shared" si="3"/>
        <v>0.16925299999999999</v>
      </c>
      <c r="M38">
        <v>37</v>
      </c>
      <c r="N38" t="s">
        <v>127</v>
      </c>
      <c r="O38">
        <v>7.2800000000000002E-4</v>
      </c>
      <c r="P38">
        <v>9.3099999999999997E-4</v>
      </c>
      <c r="Q38">
        <v>6.738954184124046E-3</v>
      </c>
      <c r="R38">
        <v>1.155510085282779E-2</v>
      </c>
      <c r="S38">
        <v>1.6674000614591664E-2</v>
      </c>
      <c r="T38">
        <v>2.1872395630441917E-2</v>
      </c>
      <c r="U38">
        <v>2.6008891570461577E-2</v>
      </c>
      <c r="V38">
        <v>2.8050386887845266E-2</v>
      </c>
    </row>
    <row r="39" spans="1:42" x14ac:dyDescent="0.25">
      <c r="A39">
        <v>38</v>
      </c>
      <c r="B39">
        <v>21</v>
      </c>
      <c r="C39" t="s">
        <v>127</v>
      </c>
      <c r="D39">
        <v>1.8598E-2</v>
      </c>
      <c r="E39">
        <f t="shared" si="3"/>
        <v>0.18785099999999999</v>
      </c>
      <c r="M39">
        <v>38</v>
      </c>
      <c r="N39" t="s">
        <v>127</v>
      </c>
      <c r="O39">
        <v>5.2300000000000003E-4</v>
      </c>
      <c r="P39">
        <v>7.2599999999999997E-4</v>
      </c>
      <c r="Q39">
        <v>6.738954184124046E-3</v>
      </c>
      <c r="R39">
        <v>1.155510085282779E-2</v>
      </c>
      <c r="S39">
        <v>1.6674000614591664E-2</v>
      </c>
      <c r="T39">
        <v>2.1872395630441917E-2</v>
      </c>
      <c r="U39">
        <v>2.6008891570461577E-2</v>
      </c>
      <c r="V39">
        <v>2.8050386887845266E-2</v>
      </c>
    </row>
    <row r="40" spans="1:42" x14ac:dyDescent="0.25">
      <c r="A40">
        <v>39</v>
      </c>
      <c r="B40">
        <v>12</v>
      </c>
      <c r="C40" t="s">
        <v>127</v>
      </c>
      <c r="D40">
        <v>1.8678E-2</v>
      </c>
      <c r="E40">
        <f t="shared" si="3"/>
        <v>0.20652899999999999</v>
      </c>
      <c r="M40">
        <v>39</v>
      </c>
      <c r="N40" t="s">
        <v>127</v>
      </c>
      <c r="O40">
        <v>3.5799999999999997E-4</v>
      </c>
      <c r="P40">
        <v>4.9299999999999995E-4</v>
      </c>
      <c r="Q40">
        <v>6.738954184124046E-3</v>
      </c>
      <c r="R40">
        <v>1.155510085282779E-2</v>
      </c>
      <c r="S40">
        <v>1.6674000614591664E-2</v>
      </c>
      <c r="T40">
        <v>2.1872395630441917E-2</v>
      </c>
      <c r="U40">
        <v>2.6008891570461577E-2</v>
      </c>
      <c r="V40">
        <v>2.8050386887845266E-2</v>
      </c>
      <c r="AP40" t="s">
        <v>122</v>
      </c>
    </row>
    <row r="41" spans="1:42" x14ac:dyDescent="0.25">
      <c r="A41">
        <v>40</v>
      </c>
      <c r="B41">
        <v>11</v>
      </c>
      <c r="C41" t="s">
        <v>127</v>
      </c>
      <c r="D41">
        <v>1.9592999999999999E-2</v>
      </c>
      <c r="E41">
        <f t="shared" si="3"/>
        <v>0.22612199999999999</v>
      </c>
      <c r="M41">
        <v>40</v>
      </c>
      <c r="N41" t="s">
        <v>127</v>
      </c>
      <c r="O41">
        <v>2.02E-4</v>
      </c>
      <c r="P41">
        <v>2.4699999999999999E-4</v>
      </c>
      <c r="Q41">
        <v>6.738954184124046E-3</v>
      </c>
      <c r="R41">
        <v>1.155510085282779E-2</v>
      </c>
      <c r="S41">
        <v>1.6674000614591664E-2</v>
      </c>
      <c r="T41">
        <v>2.1872395630441917E-2</v>
      </c>
      <c r="U41">
        <v>2.6008891570461577E-2</v>
      </c>
      <c r="V41">
        <v>2.8050386887845266E-2</v>
      </c>
    </row>
    <row r="42" spans="1:42" x14ac:dyDescent="0.25">
      <c r="A42">
        <v>41</v>
      </c>
      <c r="B42">
        <v>41</v>
      </c>
      <c r="C42" t="s">
        <v>127</v>
      </c>
      <c r="D42">
        <v>2.0508999999999999E-2</v>
      </c>
      <c r="E42">
        <f t="shared" si="3"/>
        <v>0.24663099999999999</v>
      </c>
      <c r="M42">
        <v>41</v>
      </c>
      <c r="N42" t="s">
        <v>127</v>
      </c>
      <c r="O42">
        <v>2.0508999999999999E-2</v>
      </c>
      <c r="P42">
        <v>2.1871000000000002E-2</v>
      </c>
      <c r="Q42">
        <v>6.738954184124046E-3</v>
      </c>
      <c r="R42">
        <v>1.155510085282779E-2</v>
      </c>
      <c r="S42">
        <v>1.6674000614591664E-2</v>
      </c>
      <c r="T42">
        <v>2.1872395630441917E-2</v>
      </c>
      <c r="U42">
        <v>2.6008891570461577E-2</v>
      </c>
      <c r="V42">
        <v>2.8050386887845266E-2</v>
      </c>
    </row>
    <row r="43" spans="1:42" x14ac:dyDescent="0.25">
      <c r="A43">
        <v>42</v>
      </c>
      <c r="B43">
        <v>10</v>
      </c>
      <c r="C43" t="s">
        <v>127</v>
      </c>
      <c r="D43">
        <v>2.4847000000000001E-2</v>
      </c>
      <c r="E43">
        <f t="shared" si="3"/>
        <v>0.271478</v>
      </c>
      <c r="M43">
        <v>42</v>
      </c>
      <c r="N43" t="s">
        <v>127</v>
      </c>
      <c r="O43">
        <v>2.96E-3</v>
      </c>
      <c r="P43">
        <v>3.5699999999999998E-3</v>
      </c>
      <c r="Q43">
        <v>6.738954184124046E-3</v>
      </c>
      <c r="R43">
        <v>1.155510085282779E-2</v>
      </c>
      <c r="S43">
        <v>1.6674000614591664E-2</v>
      </c>
      <c r="T43">
        <v>2.1872395630441917E-2</v>
      </c>
      <c r="U43">
        <v>2.6008891570461577E-2</v>
      </c>
      <c r="V43">
        <v>2.8050386887845266E-2</v>
      </c>
    </row>
    <row r="44" spans="1:42" x14ac:dyDescent="0.25">
      <c r="A44">
        <v>43</v>
      </c>
      <c r="B44">
        <v>8</v>
      </c>
      <c r="C44" t="s">
        <v>127</v>
      </c>
      <c r="D44">
        <v>4.2453999999999999E-2</v>
      </c>
      <c r="E44">
        <f t="shared" si="3"/>
        <v>0.31393199999999999</v>
      </c>
      <c r="M44">
        <v>43</v>
      </c>
      <c r="N44" t="s">
        <v>127</v>
      </c>
      <c r="O44">
        <v>1.8E-3</v>
      </c>
      <c r="P44">
        <v>2.5370000000000002E-3</v>
      </c>
      <c r="Q44">
        <v>6.738954184124046E-3</v>
      </c>
      <c r="R44">
        <v>1.155510085282779E-2</v>
      </c>
      <c r="S44">
        <v>1.6674000614591664E-2</v>
      </c>
      <c r="T44">
        <v>2.1872395630441917E-2</v>
      </c>
      <c r="U44">
        <v>2.6008891570461577E-2</v>
      </c>
      <c r="V44">
        <v>2.8050386887845266E-2</v>
      </c>
    </row>
    <row r="45" spans="1:42" x14ac:dyDescent="0.25">
      <c r="A45">
        <v>44</v>
      </c>
      <c r="B45">
        <v>7</v>
      </c>
      <c r="C45" t="s">
        <v>127</v>
      </c>
      <c r="D45">
        <v>5.0633999999999998E-2</v>
      </c>
      <c r="E45">
        <f t="shared" si="3"/>
        <v>0.364566</v>
      </c>
      <c r="M45">
        <v>44</v>
      </c>
      <c r="N45" t="s">
        <v>127</v>
      </c>
      <c r="O45">
        <v>1.0269999999999999E-3</v>
      </c>
      <c r="P45">
        <v>1.67E-3</v>
      </c>
      <c r="Q45">
        <v>6.738954184124046E-3</v>
      </c>
      <c r="R45">
        <v>1.155510085282779E-2</v>
      </c>
      <c r="S45">
        <v>1.6674000614591664E-2</v>
      </c>
      <c r="T45">
        <v>2.1872395630441917E-2</v>
      </c>
      <c r="U45">
        <v>2.6008891570461577E-2</v>
      </c>
      <c r="V45">
        <v>2.8050386887845266E-2</v>
      </c>
    </row>
    <row r="46" spans="1:42" x14ac:dyDescent="0.25">
      <c r="A46">
        <v>45</v>
      </c>
      <c r="B46">
        <v>6</v>
      </c>
      <c r="C46" t="s">
        <v>127</v>
      </c>
      <c r="D46">
        <v>5.1168999999999999E-2</v>
      </c>
      <c r="E46">
        <f t="shared" si="3"/>
        <v>0.41573500000000002</v>
      </c>
      <c r="M46">
        <v>45</v>
      </c>
      <c r="N46" t="s">
        <v>127</v>
      </c>
      <c r="O46">
        <v>1.15E-3</v>
      </c>
      <c r="P46">
        <v>1.008E-3</v>
      </c>
      <c r="Q46">
        <v>6.738954184124046E-3</v>
      </c>
      <c r="R46">
        <v>1.155510085282779E-2</v>
      </c>
      <c r="S46">
        <v>1.6674000614591664E-2</v>
      </c>
      <c r="T46">
        <v>2.1872395630441917E-2</v>
      </c>
      <c r="U46">
        <v>2.6008891570461577E-2</v>
      </c>
      <c r="V46">
        <v>2.8050386887845266E-2</v>
      </c>
    </row>
    <row r="47" spans="1:42" x14ac:dyDescent="0.25">
      <c r="A47">
        <v>46</v>
      </c>
      <c r="B47">
        <v>5</v>
      </c>
      <c r="C47" t="s">
        <v>127</v>
      </c>
      <c r="D47">
        <v>7.8340000000000007E-2</v>
      </c>
      <c r="E47">
        <f t="shared" si="3"/>
        <v>0.49407500000000004</v>
      </c>
      <c r="M47">
        <v>46</v>
      </c>
      <c r="N47" t="s">
        <v>127</v>
      </c>
      <c r="O47">
        <v>4.46E-4</v>
      </c>
      <c r="P47">
        <v>9.6299999999999999E-4</v>
      </c>
      <c r="Q47">
        <v>6.738954184124046E-3</v>
      </c>
      <c r="R47">
        <v>1.155510085282779E-2</v>
      </c>
      <c r="S47">
        <v>1.6674000614591664E-2</v>
      </c>
      <c r="T47">
        <v>2.1872395630441917E-2</v>
      </c>
      <c r="U47">
        <v>2.6008891570461577E-2</v>
      </c>
      <c r="V47">
        <v>2.8050386887845266E-2</v>
      </c>
    </row>
    <row r="48" spans="1:42" x14ac:dyDescent="0.25">
      <c r="A48">
        <v>47</v>
      </c>
      <c r="B48">
        <v>4</v>
      </c>
      <c r="C48" t="s">
        <v>127</v>
      </c>
      <c r="D48">
        <v>0.107377</v>
      </c>
      <c r="E48">
        <f t="shared" si="3"/>
        <v>0.6014520000000001</v>
      </c>
      <c r="M48">
        <v>47</v>
      </c>
      <c r="N48" t="s">
        <v>127</v>
      </c>
      <c r="O48">
        <v>4.0999999999999999E-4</v>
      </c>
      <c r="P48">
        <v>3.2499999999999999E-4</v>
      </c>
      <c r="Q48">
        <v>6.738954184124046E-3</v>
      </c>
      <c r="R48">
        <v>1.155510085282779E-2</v>
      </c>
      <c r="S48">
        <v>1.6674000614591664E-2</v>
      </c>
      <c r="T48">
        <v>2.1872395630441917E-2</v>
      </c>
      <c r="U48">
        <v>2.6008891570461577E-2</v>
      </c>
      <c r="V48">
        <v>2.8050386887845266E-2</v>
      </c>
    </row>
    <row r="49" spans="1:22" x14ac:dyDescent="0.25">
      <c r="A49">
        <v>48</v>
      </c>
      <c r="B49">
        <v>2</v>
      </c>
      <c r="C49" t="s">
        <v>127</v>
      </c>
      <c r="D49">
        <v>0.125857</v>
      </c>
      <c r="E49">
        <f t="shared" si="3"/>
        <v>0.72730900000000009</v>
      </c>
      <c r="M49">
        <v>48</v>
      </c>
      <c r="N49" t="s">
        <v>127</v>
      </c>
      <c r="O49">
        <v>1.8799999999999999E-4</v>
      </c>
      <c r="P49">
        <v>1.8000000000000001E-4</v>
      </c>
      <c r="Q49">
        <v>6.738954184124046E-3</v>
      </c>
      <c r="R49">
        <v>1.155510085282779E-2</v>
      </c>
      <c r="S49">
        <v>1.6674000614591664E-2</v>
      </c>
      <c r="T49">
        <v>2.1872395630441917E-2</v>
      </c>
      <c r="U49">
        <v>2.6008891570461577E-2</v>
      </c>
      <c r="V49">
        <v>2.8050386887845266E-2</v>
      </c>
    </row>
    <row r="50" spans="1:22" x14ac:dyDescent="0.25">
      <c r="A50">
        <v>49</v>
      </c>
      <c r="B50">
        <v>3</v>
      </c>
      <c r="C50" t="s">
        <v>127</v>
      </c>
      <c r="D50">
        <v>0.12887199999999999</v>
      </c>
      <c r="E50">
        <f t="shared" si="3"/>
        <v>0.85618100000000008</v>
      </c>
      <c r="M50">
        <v>49</v>
      </c>
      <c r="N50" t="s">
        <v>127</v>
      </c>
      <c r="O50">
        <v>1.21E-4</v>
      </c>
      <c r="P50">
        <v>1.7100000000000001E-4</v>
      </c>
      <c r="Q50">
        <v>6.738954184124046E-3</v>
      </c>
      <c r="R50">
        <v>1.155510085282779E-2</v>
      </c>
      <c r="S50">
        <v>1.6674000614591664E-2</v>
      </c>
      <c r="T50">
        <v>2.1872395630441917E-2</v>
      </c>
      <c r="U50">
        <v>2.6008891570461577E-2</v>
      </c>
      <c r="V50">
        <v>2.8050386887845266E-2</v>
      </c>
    </row>
    <row r="51" spans="1:22" x14ac:dyDescent="0.25">
      <c r="A51">
        <v>50</v>
      </c>
      <c r="B51">
        <v>1</v>
      </c>
      <c r="C51" t="s">
        <v>127</v>
      </c>
      <c r="D51">
        <v>0.143817</v>
      </c>
      <c r="E51">
        <f t="shared" si="3"/>
        <v>0.99999800000000005</v>
      </c>
      <c r="M51">
        <v>50</v>
      </c>
      <c r="N51" t="s">
        <v>127</v>
      </c>
      <c r="O51">
        <v>1.11E-4</v>
      </c>
      <c r="P51">
        <v>1.06E-4</v>
      </c>
      <c r="Q51">
        <v>6.738954184124046E-3</v>
      </c>
      <c r="R51">
        <v>1.155510085282779E-2</v>
      </c>
      <c r="S51">
        <v>1.6674000614591664E-2</v>
      </c>
      <c r="T51">
        <v>2.1872395630441917E-2</v>
      </c>
      <c r="U51">
        <v>2.6008891570461577E-2</v>
      </c>
      <c r="V51">
        <v>2.8050386887845266E-2</v>
      </c>
    </row>
  </sheetData>
  <sortState xmlns:xlrd2="http://schemas.microsoft.com/office/spreadsheetml/2017/richdata2" ref="B2:E51">
    <sortCondition ref="D2:D51"/>
  </sortState>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763517-B30F-4B56-AD24-44D79427EBF7}">
  <dimension ref="A1:AP40"/>
  <sheetViews>
    <sheetView zoomScale="85" zoomScaleNormal="85" workbookViewId="0">
      <selection activeCell="F16" sqref="F16"/>
    </sheetView>
  </sheetViews>
  <sheetFormatPr defaultRowHeight="15" x14ac:dyDescent="0.25"/>
  <cols>
    <col min="9" max="9" width="12.7109375" bestFit="1" customWidth="1"/>
    <col min="10" max="10" width="10.5703125" bestFit="1" customWidth="1"/>
  </cols>
  <sheetData>
    <row r="1" spans="1:22" x14ac:dyDescent="0.25">
      <c r="B1" t="s">
        <v>123</v>
      </c>
      <c r="C1" t="s">
        <v>124</v>
      </c>
      <c r="D1" t="s">
        <v>125</v>
      </c>
      <c r="E1" t="s">
        <v>130</v>
      </c>
      <c r="G1" t="s">
        <v>128</v>
      </c>
      <c r="H1" t="s">
        <v>129</v>
      </c>
      <c r="I1" t="s">
        <v>131</v>
      </c>
      <c r="J1" t="s">
        <v>132</v>
      </c>
      <c r="K1" s="23" t="s">
        <v>133</v>
      </c>
      <c r="M1" t="s">
        <v>123</v>
      </c>
      <c r="N1" t="s">
        <v>124</v>
      </c>
      <c r="O1" t="s">
        <v>125</v>
      </c>
      <c r="Q1" t="s">
        <v>135</v>
      </c>
      <c r="R1">
        <v>10</v>
      </c>
      <c r="S1">
        <v>15</v>
      </c>
      <c r="T1">
        <v>20</v>
      </c>
      <c r="U1">
        <v>25</v>
      </c>
      <c r="V1">
        <v>30</v>
      </c>
    </row>
    <row r="2" spans="1:22" x14ac:dyDescent="0.25">
      <c r="A2">
        <v>1</v>
      </c>
      <c r="B2">
        <v>9</v>
      </c>
      <c r="C2" t="s">
        <v>127</v>
      </c>
      <c r="D2">
        <v>9.7999999999999997E-5</v>
      </c>
      <c r="E2">
        <f t="shared" ref="E2:E10" si="0">SUM(E1,D2)</f>
        <v>9.7999999999999997E-5</v>
      </c>
      <c r="G2">
        <v>5</v>
      </c>
      <c r="H2" cm="1">
        <f t="array" ref="H2">INDEX(A2:A51,MATCH(TRUE,E2:E51&gt;G2/100,0))</f>
        <v>7</v>
      </c>
      <c r="I2">
        <f ca="1">AVERAGE(INDIRECT("D2:D" &amp; H2))</f>
        <v>3.4123333333333332E-3</v>
      </c>
      <c r="J2">
        <f ca="1">MAX(0,_xlfn.STDEV.S(INDIRECT("D2:D" &amp; H2)))</f>
        <v>4.8597094014628762E-3</v>
      </c>
      <c r="K2" s="23">
        <f ca="1">I2+3*J2</f>
        <v>1.7991461537721961E-2</v>
      </c>
      <c r="M2">
        <v>1</v>
      </c>
      <c r="N2" t="s">
        <v>127</v>
      </c>
      <c r="O2">
        <v>0.58242400000000005</v>
      </c>
      <c r="Q2">
        <v>1.7991461537721961E-2</v>
      </c>
      <c r="R2">
        <v>4.2488572016066158E-2</v>
      </c>
      <c r="S2">
        <v>0.10220800948840346</v>
      </c>
      <c r="T2">
        <v>0.10220800948840346</v>
      </c>
      <c r="U2">
        <v>0.10220800948840346</v>
      </c>
      <c r="V2">
        <v>0.10220800948840346</v>
      </c>
    </row>
    <row r="3" spans="1:22" x14ac:dyDescent="0.25">
      <c r="A3">
        <v>2</v>
      </c>
      <c r="B3">
        <v>10</v>
      </c>
      <c r="C3" t="s">
        <v>127</v>
      </c>
      <c r="D3">
        <v>1.54E-4</v>
      </c>
      <c r="E3">
        <f t="shared" si="0"/>
        <v>2.52E-4</v>
      </c>
      <c r="G3">
        <v>10</v>
      </c>
      <c r="H3" cm="1">
        <f t="array" ref="H3">INDEX(A3:A52,MATCH(TRUE,E3:E52&gt;G3/100,0))</f>
        <v>8</v>
      </c>
      <c r="I3">
        <f t="shared" ref="I3:I7" ca="1" si="1">AVERAGE(INDIRECT("D2:D" &amp; H3))</f>
        <v>7.4904285714285715E-3</v>
      </c>
      <c r="J3">
        <f t="shared" ref="J3:J7" ca="1" si="2">_xlfn.STDEV.S(INDIRECT("D2:D" &amp; H3))</f>
        <v>1.1666047814879194E-2</v>
      </c>
      <c r="K3" s="23">
        <f t="shared" ref="K3:K7" ca="1" si="3">I3+3*J3</f>
        <v>4.2488572016066158E-2</v>
      </c>
      <c r="M3">
        <v>2</v>
      </c>
      <c r="N3" t="s">
        <v>127</v>
      </c>
      <c r="O3">
        <v>0.28315200000000001</v>
      </c>
      <c r="Q3">
        <v>1.7991461537721961E-2</v>
      </c>
      <c r="R3">
        <v>4.2488572016066158E-2</v>
      </c>
      <c r="S3">
        <v>0.10220800948840346</v>
      </c>
      <c r="T3">
        <v>0.10220800948840346</v>
      </c>
      <c r="U3">
        <v>0.10220800948840346</v>
      </c>
      <c r="V3">
        <v>0.10220800948840346</v>
      </c>
    </row>
    <row r="4" spans="1:22" x14ac:dyDescent="0.25">
      <c r="A4">
        <v>3</v>
      </c>
      <c r="B4">
        <v>8</v>
      </c>
      <c r="C4" t="s">
        <v>127</v>
      </c>
      <c r="D4">
        <v>7.9500000000000003E-4</v>
      </c>
      <c r="E4">
        <f t="shared" si="0"/>
        <v>1.047E-3</v>
      </c>
      <c r="G4">
        <v>15</v>
      </c>
      <c r="H4" cm="1">
        <f t="array" ref="H4">INDEX(A4:A53,MATCH(TRUE,E4:E53&gt;G4/100,0))</f>
        <v>9</v>
      </c>
      <c r="I4">
        <f t="shared" ca="1" si="1"/>
        <v>1.6802999999999998E-2</v>
      </c>
      <c r="J4">
        <f t="shared" ca="1" si="2"/>
        <v>2.8468336496134485E-2</v>
      </c>
      <c r="K4" s="23">
        <f t="shared" ca="1" si="3"/>
        <v>0.10220800948840346</v>
      </c>
      <c r="M4">
        <v>3</v>
      </c>
      <c r="N4" t="s">
        <v>127</v>
      </c>
      <c r="O4">
        <v>8.1990999999999994E-2</v>
      </c>
      <c r="Q4">
        <v>1.7991461537721961E-2</v>
      </c>
      <c r="R4">
        <v>4.2488572016066158E-2</v>
      </c>
      <c r="S4">
        <v>0.10220800948840346</v>
      </c>
      <c r="T4">
        <v>0.10220800948840346</v>
      </c>
      <c r="U4">
        <v>0.10220800948840346</v>
      </c>
      <c r="V4">
        <v>0.10220800948840346</v>
      </c>
    </row>
    <row r="5" spans="1:22" x14ac:dyDescent="0.25">
      <c r="A5">
        <v>4</v>
      </c>
      <c r="B5">
        <v>7</v>
      </c>
      <c r="C5" t="s">
        <v>127</v>
      </c>
      <c r="D5">
        <v>1.7279999999999999E-3</v>
      </c>
      <c r="E5">
        <f t="shared" si="0"/>
        <v>2.7749999999999997E-3</v>
      </c>
      <c r="G5">
        <v>20</v>
      </c>
      <c r="H5" cm="1">
        <f t="array" ref="H5">INDEX(A5:A54,MATCH(TRUE,E5:E54&gt;G5/100,0))</f>
        <v>9</v>
      </c>
      <c r="I5">
        <f t="shared" ca="1" si="1"/>
        <v>1.6802999999999998E-2</v>
      </c>
      <c r="J5">
        <f t="shared" ca="1" si="2"/>
        <v>2.8468336496134485E-2</v>
      </c>
      <c r="K5" s="23">
        <f t="shared" ca="1" si="3"/>
        <v>0.10220800948840346</v>
      </c>
      <c r="M5">
        <v>4</v>
      </c>
      <c r="N5" t="s">
        <v>127</v>
      </c>
      <c r="O5">
        <v>3.1959000000000001E-2</v>
      </c>
      <c r="Q5">
        <v>1.7991461537721961E-2</v>
      </c>
      <c r="R5">
        <v>4.2488572016066158E-2</v>
      </c>
      <c r="S5">
        <v>0.10220800948840346</v>
      </c>
      <c r="T5">
        <v>0.10220800948840346</v>
      </c>
      <c r="U5">
        <v>0.10220800948840346</v>
      </c>
      <c r="V5">
        <v>0.10220800948840346</v>
      </c>
    </row>
    <row r="6" spans="1:22" x14ac:dyDescent="0.25">
      <c r="A6">
        <v>5</v>
      </c>
      <c r="B6">
        <v>6</v>
      </c>
      <c r="C6" t="s">
        <v>127</v>
      </c>
      <c r="D6">
        <v>5.13E-3</v>
      </c>
      <c r="E6">
        <f t="shared" si="0"/>
        <v>7.9049999999999988E-3</v>
      </c>
      <c r="G6">
        <v>25</v>
      </c>
      <c r="H6" cm="1">
        <f t="array" ref="H6">INDEX(A6:A55,MATCH(TRUE,E6:E55&gt;G6/100,0))</f>
        <v>9</v>
      </c>
      <c r="I6">
        <f t="shared" ca="1" si="1"/>
        <v>1.6802999999999998E-2</v>
      </c>
      <c r="J6">
        <f t="shared" ca="1" si="2"/>
        <v>2.8468336496134485E-2</v>
      </c>
      <c r="K6" s="23">
        <f t="shared" ca="1" si="3"/>
        <v>0.10220800948840346</v>
      </c>
      <c r="M6">
        <v>5</v>
      </c>
      <c r="N6" t="s">
        <v>127</v>
      </c>
      <c r="O6">
        <v>1.2569E-2</v>
      </c>
      <c r="Q6">
        <v>1.7991461537721961E-2</v>
      </c>
      <c r="R6">
        <v>4.2488572016066158E-2</v>
      </c>
      <c r="S6">
        <v>0.10220800948840346</v>
      </c>
      <c r="T6">
        <v>0.10220800948840346</v>
      </c>
      <c r="U6">
        <v>0.10220800948840346</v>
      </c>
      <c r="V6">
        <v>0.10220800948840346</v>
      </c>
    </row>
    <row r="7" spans="1:22" x14ac:dyDescent="0.25">
      <c r="A7">
        <v>6</v>
      </c>
      <c r="B7">
        <v>5</v>
      </c>
      <c r="C7" t="s">
        <v>127</v>
      </c>
      <c r="D7">
        <v>1.2569E-2</v>
      </c>
      <c r="E7">
        <f t="shared" si="0"/>
        <v>2.0473999999999999E-2</v>
      </c>
      <c r="G7">
        <v>30</v>
      </c>
      <c r="H7" cm="1">
        <f t="array" ref="H7">INDEX(A7:A56,MATCH(TRUE,E7:E56&gt;G7/100,0))</f>
        <v>9</v>
      </c>
      <c r="I7">
        <f t="shared" ca="1" si="1"/>
        <v>1.6802999999999998E-2</v>
      </c>
      <c r="J7">
        <f t="shared" ca="1" si="2"/>
        <v>2.8468336496134485E-2</v>
      </c>
      <c r="K7" s="23">
        <f t="shared" ca="1" si="3"/>
        <v>0.10220800948840346</v>
      </c>
      <c r="M7">
        <v>6</v>
      </c>
      <c r="N7" t="s">
        <v>127</v>
      </c>
      <c r="O7">
        <v>5.13E-3</v>
      </c>
      <c r="Q7">
        <v>1.7991461537721961E-2</v>
      </c>
      <c r="R7">
        <v>4.2488572016066158E-2</v>
      </c>
      <c r="S7">
        <v>0.10220800948840346</v>
      </c>
      <c r="T7">
        <v>0.10220800948840346</v>
      </c>
      <c r="U7">
        <v>0.10220800948840346</v>
      </c>
      <c r="V7">
        <v>0.10220800948840346</v>
      </c>
    </row>
    <row r="8" spans="1:22" x14ac:dyDescent="0.25">
      <c r="A8">
        <v>7</v>
      </c>
      <c r="B8">
        <v>4</v>
      </c>
      <c r="C8" t="s">
        <v>127</v>
      </c>
      <c r="D8">
        <v>3.1959000000000001E-2</v>
      </c>
      <c r="E8">
        <f t="shared" si="0"/>
        <v>5.2433E-2</v>
      </c>
      <c r="H8" t="s">
        <v>136</v>
      </c>
      <c r="J8" t="s">
        <v>137</v>
      </c>
      <c r="M8">
        <v>7</v>
      </c>
      <c r="N8" t="s">
        <v>127</v>
      </c>
      <c r="O8">
        <v>1.7279999999999999E-3</v>
      </c>
      <c r="Q8">
        <v>1.7991461537721961E-2</v>
      </c>
      <c r="R8">
        <v>4.2488572016066158E-2</v>
      </c>
      <c r="S8">
        <v>0.10220800948840346</v>
      </c>
      <c r="T8">
        <v>0.10220800948840346</v>
      </c>
      <c r="U8">
        <v>0.10220800948840346</v>
      </c>
      <c r="V8">
        <v>0.10220800948840346</v>
      </c>
    </row>
    <row r="9" spans="1:22" x14ac:dyDescent="0.25">
      <c r="A9">
        <v>8</v>
      </c>
      <c r="B9">
        <v>3</v>
      </c>
      <c r="C9" t="s">
        <v>127</v>
      </c>
      <c r="D9">
        <v>8.1990999999999994E-2</v>
      </c>
      <c r="E9">
        <f t="shared" si="0"/>
        <v>0.13442399999999999</v>
      </c>
      <c r="H9">
        <f>INDEX(B2:B11,MATCH(H2-1,A2:A11,0))</f>
        <v>5</v>
      </c>
      <c r="I9">
        <v>0</v>
      </c>
      <c r="J9">
        <f>H2-1/2</f>
        <v>6.5</v>
      </c>
      <c r="M9">
        <v>8</v>
      </c>
      <c r="N9" t="s">
        <v>127</v>
      </c>
      <c r="O9">
        <v>7.9500000000000003E-4</v>
      </c>
      <c r="Q9">
        <v>1.7991461537721961E-2</v>
      </c>
      <c r="R9">
        <v>4.2488572016066158E-2</v>
      </c>
      <c r="S9">
        <v>0.10220800948840346</v>
      </c>
      <c r="T9">
        <v>0.10220800948840346</v>
      </c>
      <c r="U9">
        <v>0.10220800948840346</v>
      </c>
      <c r="V9">
        <v>0.10220800948840346</v>
      </c>
    </row>
    <row r="10" spans="1:22" x14ac:dyDescent="0.25">
      <c r="A10">
        <v>9</v>
      </c>
      <c r="B10">
        <v>2</v>
      </c>
      <c r="C10" t="s">
        <v>127</v>
      </c>
      <c r="D10">
        <v>0.28315200000000001</v>
      </c>
      <c r="E10">
        <f t="shared" si="0"/>
        <v>0.417576</v>
      </c>
      <c r="H10">
        <f>INDEX(B2:B11,MATCH(H3-1,A2:A11,0))</f>
        <v>4</v>
      </c>
      <c r="I10">
        <v>0</v>
      </c>
      <c r="J10">
        <f t="shared" ref="J10:J14" si="4">H3-1/2</f>
        <v>7.5</v>
      </c>
      <c r="M10">
        <v>9</v>
      </c>
      <c r="N10" t="s">
        <v>127</v>
      </c>
      <c r="O10">
        <v>9.7999999999999997E-5</v>
      </c>
      <c r="Q10">
        <v>1.7991461537721961E-2</v>
      </c>
      <c r="R10">
        <v>4.2488572016066158E-2</v>
      </c>
      <c r="S10">
        <v>0.10220800948840346</v>
      </c>
      <c r="T10">
        <v>0.10220800948840346</v>
      </c>
      <c r="U10">
        <v>0.10220800948840346</v>
      </c>
      <c r="V10">
        <v>0.10220800948840346</v>
      </c>
    </row>
    <row r="11" spans="1:22" x14ac:dyDescent="0.25">
      <c r="A11">
        <v>10</v>
      </c>
      <c r="B11">
        <v>1</v>
      </c>
      <c r="C11" t="s">
        <v>127</v>
      </c>
      <c r="D11">
        <v>0.58242400000000005</v>
      </c>
      <c r="E11">
        <f>SUM(D11)</f>
        <v>0.58242400000000005</v>
      </c>
      <c r="H11">
        <f>INDEX(B2:B11,MATCH(H4-1,A2:A11,0))</f>
        <v>3</v>
      </c>
      <c r="I11">
        <v>0</v>
      </c>
      <c r="J11">
        <f t="shared" si="4"/>
        <v>8.5</v>
      </c>
      <c r="M11">
        <v>10</v>
      </c>
      <c r="N11" t="s">
        <v>127</v>
      </c>
      <c r="O11">
        <v>1.54E-4</v>
      </c>
      <c r="Q11">
        <v>1.7991461537721961E-2</v>
      </c>
      <c r="R11">
        <v>4.2488572016066158E-2</v>
      </c>
      <c r="S11">
        <v>0.10220800948840346</v>
      </c>
      <c r="T11">
        <v>0.10220800948840346</v>
      </c>
      <c r="U11">
        <v>0.10220800948840346</v>
      </c>
      <c r="V11">
        <v>0.10220800948840346</v>
      </c>
    </row>
    <row r="12" spans="1:22" x14ac:dyDescent="0.25">
      <c r="H12">
        <f>INDEX(B2:B11,MATCH(H5-1,A2:A11,0))</f>
        <v>3</v>
      </c>
      <c r="I12">
        <v>0</v>
      </c>
      <c r="J12">
        <f t="shared" si="4"/>
        <v>8.5</v>
      </c>
    </row>
    <row r="13" spans="1:22" x14ac:dyDescent="0.25">
      <c r="H13">
        <f>INDEX(B2:B11,MATCH(H6-1,A2:A11,0))</f>
        <v>3</v>
      </c>
      <c r="I13">
        <v>0</v>
      </c>
      <c r="J13">
        <f t="shared" si="4"/>
        <v>8.5</v>
      </c>
    </row>
    <row r="14" spans="1:22" x14ac:dyDescent="0.25">
      <c r="H14">
        <f>INDEX(B2:B11,MATCH(H7-1,A2:A11,0))</f>
        <v>3</v>
      </c>
      <c r="I14">
        <v>0</v>
      </c>
      <c r="J14">
        <f t="shared" si="4"/>
        <v>8.5</v>
      </c>
    </row>
    <row r="17" spans="2:2" x14ac:dyDescent="0.25">
      <c r="B17" t="s">
        <v>160</v>
      </c>
    </row>
    <row r="40" spans="42:42" x14ac:dyDescent="0.25">
      <c r="AP40" t="s">
        <v>122</v>
      </c>
    </row>
  </sheetData>
  <sortState xmlns:xlrd2="http://schemas.microsoft.com/office/spreadsheetml/2017/richdata2" ref="B2:E11">
    <sortCondition ref="D2:D11"/>
  </sortState>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Spread &amp; discr.</vt:lpstr>
      <vt:lpstr>Saltelli k=10</vt:lpstr>
      <vt:lpstr>Saltelli k=50,75,100 Kfun</vt:lpstr>
      <vt:lpstr>Saltelli k=50 Gstarfun</vt:lpstr>
      <vt:lpstr>Saltelli f6 fun</vt:lpstr>
      <vt:lpstr>Correlations</vt:lpstr>
      <vt:lpstr>Plots (unprocessed)</vt:lpstr>
      <vt:lpstr>Plots (in paper)</vt:lpstr>
      <vt:lpstr>Sensitivity example plot k=50</vt:lpstr>
      <vt:lpstr>Sensitivity example plot k=10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Rik</dc:creator>
  <cp:lastModifiedBy>Rik Rutjens</cp:lastModifiedBy>
  <cp:lastPrinted>2021-04-08T16:28:03Z</cp:lastPrinted>
  <dcterms:created xsi:type="dcterms:W3CDTF">2021-03-08T12:49:35Z</dcterms:created>
  <dcterms:modified xsi:type="dcterms:W3CDTF">2022-11-29T17:25:05Z</dcterms:modified>
</cp:coreProperties>
</file>