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pnnl.sharepoint.com/teams/LightingLCAProject/Shared Documents/LCA Mechanical Electrical/2.2.2.93 Mech Elect LCI/Project Work/"/>
    </mc:Choice>
  </mc:AlternateContent>
  <xr:revisionPtr revIDLastSave="124" documentId="8_{607EB960-7BA3-493B-8991-7A729645733F}" xr6:coauthVersionLast="47" xr6:coauthVersionMax="47" xr10:uidLastSave="{20DD3063-A7BC-4BD9-A2DE-AB618512DC50}"/>
  <bookViews>
    <workbookView xWindow="-23148" yWindow="-108" windowWidth="23256" windowHeight="12456" tabRatio="858" xr2:uid="{3F1A7F71-4915-47C0-BD7E-B084A9618A63}"/>
  </bookViews>
  <sheets>
    <sheet name="Introduction" sheetId="28" r:id="rId1"/>
    <sheet name="Definitions" sheetId="31" r:id="rId2"/>
    <sheet name="Contents" sheetId="19" r:id="rId3"/>
    <sheet name="GEN_EPD" sheetId="16" r:id="rId4"/>
    <sheet name="BOM" sheetId="17" r:id="rId5"/>
    <sheet name="A1-A2 Upstream Mfg" sheetId="27" r:id="rId6"/>
    <sheet name="A3 Foreground Assembly" sheetId="12" r:id="rId7"/>
    <sheet name="A4-A5 Deliver Install" sheetId="13" r:id="rId8"/>
    <sheet name="B1-B6 Use" sheetId="14" r:id="rId9"/>
    <sheet name="C1-C4 Disposal" sheetId="15" r:id="rId10"/>
    <sheet name="D Beyond System" sheetId="21" r:id="rId11"/>
    <sheet name="master_list_menus_1" sheetId="30" state="hidden" r:id="rId12"/>
    <sheet name="master_list_menus_2" sheetId="29" state="hidden" r:id="rId13"/>
  </sheets>
  <definedNames>
    <definedName name="_xlnm._FilterDatabase" localSheetId="4" hidden="1">BOM!$A$14:$BC$213</definedName>
    <definedName name="_ftn1">GEN_EPD!$A$79</definedName>
    <definedName name="ABS">master_list_menus_1!$E$51:$E$61</definedName>
    <definedName name="Acrylic">master_list_menus_1!$G$51:$G$61</definedName>
    <definedName name="Active_component">master_list_menus_1!$A$51:$A$61</definedName>
    <definedName name="Air_filters">master_list_menus_1!$K$20:$K$23</definedName>
    <definedName name="Aluminium_Forming">master_list_menus_1!$C$98:$C$110</definedName>
    <definedName name="Aluminium_Machining">master_list_menus_1!$D$98:$D$110</definedName>
    <definedName name="Aluminum">master_list_menus_1!$L$51:$L$61</definedName>
    <definedName name="Anodizing">master_list_menus_1!$X$86:$X$87</definedName>
    <definedName name="Base">master_list_menus_1!$AI$20:$AI$23</definedName>
    <definedName name="Blower_motor">master_list_menus_1!$P$20:$P$23</definedName>
    <definedName name="Brass">master_list_menus_1!$N$51:$N$61</definedName>
    <definedName name="Bronze">master_list_menus_1!$O$51:$O$61</definedName>
    <definedName name="Cast">master_list_menus_1!$E$86:$E$87</definedName>
    <definedName name="Cast_iron">master_list_menus_1!$Q$51:$Q$61</definedName>
    <definedName name="Ceramic">master_list_menus_1!$D$33:$D$39</definedName>
    <definedName name="Chromium_coating">master_list_menus_1!$W$86:$W$87</definedName>
    <definedName name="Clamps">master_list_menus_1!$H$20:$H$23</definedName>
    <definedName name="Classification">master_list_menus_1!$P$4:$P$5</definedName>
    <definedName name="Classify_Subcomponent">master_list_menus_1!$A$5:$A$15</definedName>
    <definedName name="Compressor">master_list_menus_1!$Q$20:$Q$23</definedName>
    <definedName name="Concrete">master_list_menus_1!$M$33:$M$39</definedName>
    <definedName name="Concrete_25MPa">master_list_menus_1!$AD$51</definedName>
    <definedName name="Concrete_30MPa">master_list_menus_1!$AE$51</definedName>
    <definedName name="Concrete_35MPa">master_list_menus_1!$AF$51</definedName>
    <definedName name="Concrete_40Mpa">master_list_menus_1!$AG$51</definedName>
    <definedName name="Condensate_pans">master_list_menus_1!$V$20:$V$23</definedName>
    <definedName name="Condensor_coil">master_list_menus_1!$R$20:$R$23</definedName>
    <definedName name="Contactors">master_list_menus_1!$A$20:$A$23</definedName>
    <definedName name="Control_panel">master_list_menus_1!$B$20:$B$23</definedName>
    <definedName name="Copper">master_list_menus_1!$M$51:$M$61</definedName>
    <definedName name="Corrugated_sheet_or_box">master_list_menus_1!$P$33:$P$39</definedName>
    <definedName name="Dampers">master_list_menus_1!$S$20:$S$23</definedName>
    <definedName name="Deep_drawn_10000_kN_automode_press">master_list_menus_1!$F$122</definedName>
    <definedName name="Deep_drawn_10000_kN_single_stroke_press">master_list_menus_1!$G$122</definedName>
    <definedName name="Deep_drawn_3500_kN_automode_press">master_list_menus_1!$H$122</definedName>
    <definedName name="Deep_drawn_38000_kN_automode_press">master_list_menus_1!$I$122</definedName>
    <definedName name="Deep_drawn_650_kN_automode_press">master_list_menus_1!$J$122</definedName>
    <definedName name="Deep_drawn_650_kN_single_stroke_press">master_list_menus_1!$K$122</definedName>
    <definedName name="Dehumidification_filters">master_list_menus_1!$L$20:$L$23</definedName>
    <definedName name="Documentation_and_Manuals">master_list_menus_1!$D$5:$D$10</definedName>
    <definedName name="Drain_lines">master_list_menus_1!$W$20:$W$23</definedName>
    <definedName name="Drilling_computer_numerical_controlled">master_list_menus_1!$AE$122</definedName>
    <definedName name="Drilling_conventional">master_list_menus_1!$N$122</definedName>
    <definedName name="Drilling_conventional_">master_list_menus_1!$AF$122</definedName>
    <definedName name="Electrical">master_list_menus_1!$C$5:$C$10</definedName>
    <definedName name="Electronic_component">master_list_menus_1!$A$33:$A$39</definedName>
    <definedName name="Electrostatic_paint">master_list_menus_1!$T$86:$T$87</definedName>
    <definedName name="Emergency_shutdown">master_list_menus_1!$AF$20:$AF$23</definedName>
    <definedName name="Enamelling">master_list_menus_1!$U$86:$U$87</definedName>
    <definedName name="End_Uses">master_list_menus_1!$N$4:$N$12</definedName>
    <definedName name="Evaporator_coil">master_list_menus_1!$T$20:$T$23</definedName>
    <definedName name="Expansion_valve">master_list_menus_1!$Z$20:$Z$23</definedName>
    <definedName name="Fans">master_list_menus_1!$U$20:$U$23</definedName>
    <definedName name="Fasteners_and_Hardware">master_list_menus_1!$E$5:$E$10</definedName>
    <definedName name="Fiberglass">master_list_menus_1!$E$33:$E$39</definedName>
    <definedName name="Filters_and_Filtration">master_list_menus_1!$F$5:$F$10</definedName>
    <definedName name="Finish_coating_paint">master_list_menus_1!$P$51:$P$61</definedName>
    <definedName name="Foam">master_list_menus_1!$H$33:$H$39</definedName>
    <definedName name="Foaming_agent">master_list_menus_1!$V$51:$V$61</definedName>
    <definedName name="Frame">master_list_menus_1!$AJ$20:$AJ$23</definedName>
    <definedName name="Gaskets">master_list_menus_1!$M$20:$M$23</definedName>
    <definedName name="Glass">master_list_menus_1!$L$33:$L$39</definedName>
    <definedName name="Graphic_Paper__100_percent_recycled">master_list_menus_1!$J$33:$J$39</definedName>
    <definedName name="HDPE">master_list_menus_1!$H$51:$H$61</definedName>
    <definedName name="Impact_extruded_1_stroke">master_list_menus_1!$Z$122</definedName>
    <definedName name="Impact_extruded_2_stroke">master_list_menus_1!$AA$122</definedName>
    <definedName name="Impact_extruded_3_stroke">master_list_menus_1!$C$122</definedName>
    <definedName name="Impact_extruded_3_stroke_">master_list_menus_1!$AB$122</definedName>
    <definedName name="Impact_extruded_4_stroke">master_list_menus_1!$AC$122</definedName>
    <definedName name="Impact_extruded_5_stroke">master_list_menus_1!$AD$122</definedName>
    <definedName name="Insulation_and_Seals">master_list_menus_1!$G$5:$G$10</definedName>
    <definedName name="Insulation_material">master_list_menus_1!$N$20:$N$23</definedName>
    <definedName name="Layered_sodium_silicate__SKS_6__powder">master_list_menus_1!$AB$51:$AB$61</definedName>
    <definedName name="LDPE_film">master_list_menus_1!$O$33:$O$39</definedName>
    <definedName name="Lean_Concrete">master_list_menus_1!$AC$51:$AC$61</definedName>
    <definedName name="Low_alloyed">master_list_menus_1!$B$86:$B$87</definedName>
    <definedName name="Material_Input_Name">BOM!$D$15:$D$213</definedName>
    <definedName name="Mechanical">master_list_menus_1!$H$5:$H$10</definedName>
    <definedName name="Metal">master_list_menus_1!$C$33:$C$39</definedName>
    <definedName name="Metal_worked_unknown_machining">master_list_menus_1!$AO$122</definedName>
    <definedName name="Milling_average">master_list_menus_1!$AG$122</definedName>
    <definedName name="Milling_dressed">master_list_menus_1!$AH$122</definedName>
    <definedName name="Milling_large_part_removal">master_list_menus_1!$AI$122</definedName>
    <definedName name="Milling_small_part_removal">master_list_menus_1!$AJ$122</definedName>
    <definedName name="Mounting_brackets">master_list_menus_1!$I$20:$I$23</definedName>
    <definedName name="NBS">master_list_menus_1!$J$20</definedName>
    <definedName name="No_forming_finishing_only">master_list_menus_1!$L$122</definedName>
    <definedName name="Nuts_bolts__and_screws">master_list_menus_1!$J$20:$J$23</definedName>
    <definedName name="Nuts_bolts_and_screws">master_list_menus_1!$J$20</definedName>
    <definedName name="Nylon_6_6_glass_filled">master_list_menus_1!$I$51:$I$61</definedName>
    <definedName name="Oil_based_paint">master_list_menus_1!$S$86:$S$87</definedName>
    <definedName name="Other">master_list_menus_1!$AM$14:$AM$23</definedName>
    <definedName name="Packaging">master_list_menus_1!$AK$20:$AK$23</definedName>
    <definedName name="Pallet">master_list_menus_1!$Q$33:$Q$39</definedName>
    <definedName name="Paper">master_list_menus_1!$G$20:$G$23</definedName>
    <definedName name="Passive_component">master_list_menus_1!$B$51:$B$61</definedName>
    <definedName name="Piping_and_Plumbing">master_list_menus_1!$I$5:$I$10</definedName>
    <definedName name="Piping_insulation">master_list_menus_1!$X$20:$X$23</definedName>
    <definedName name="Plastic">master_list_menus_1!$B$33:$B$39</definedName>
    <definedName name="Plastic_pallet">master_list_menus_1!$AI$51:$AI$61</definedName>
    <definedName name="polyamide__injection_moulded">master_list_menus_1!$R$51:$R$61</definedName>
    <definedName name="polyamide_injection_moulded">master_list_menus_1!$R$51:$R$51</definedName>
    <definedName name="Polybutadiene">master_list_menus_1!$U$51:$U$61</definedName>
    <definedName name="Polycarbonate">master_list_menus_1!$F$51:$F$61</definedName>
    <definedName name="polyester_resin_hand_lay_up">master_list_menus_1!$S$51:$S$51</definedName>
    <definedName name="polymide_injection_moulded">master_list_menus_1!$R$51:$R$51</definedName>
    <definedName name="Polypropylene_PP_strapping">master_list_menus_1!$N$33:$N$39</definedName>
    <definedName name="Powder_coating">master_list_menus_1!$Q$86:$Q$87</definedName>
    <definedName name="Power_adapter__sized_for_laptop">master_list_menus_1!$C$51:$C$61</definedName>
    <definedName name="Power_adapter__sized_for_smartphone">master_list_menus_1!$D$51:$D$61</definedName>
    <definedName name="Pressure_relief_valves">master_list_menus_1!$AG$20:$AG$23</definedName>
    <definedName name="PVC">master_list_menus_1!$J$51:$J$61</definedName>
    <definedName name="Refrigerant_control_valves">master_list_menus_1!$AB$20:$AB$23</definedName>
    <definedName name="Refrigerant_filter_drier">master_list_menus_1!$AC$20:$AC$23</definedName>
    <definedName name="Refrigerant_lines">master_list_menus_1!$AD$20:$AD$23</definedName>
    <definedName name="Refrigerants">master_list_menus_1!$AA$20</definedName>
    <definedName name="Refrigeration">master_list_menus_1!$J$5:$J$10</definedName>
    <definedName name="Relays">master_list_menus_1!$C$20:$C$23</definedName>
    <definedName name="Replaceable_material">IFERROR(_xlfn._xlws.FILTER(BOM!$D$13:$D$200, BOM!$C$15:$C$200="Replaceable material"), "")</definedName>
    <definedName name="Rubber">master_list_menus_1!$F$33:$F$39</definedName>
    <definedName name="Safety">master_list_menus_1!$K$5:$K$10</definedName>
    <definedName name="Safety_switches">master_list_menus_1!$AH$20:$AH$23</definedName>
    <definedName name="Seals">master_list_menus_1!$O$20:$O$23</definedName>
    <definedName name="Sensors">master_list_menus_1!$D$20:$D$23</definedName>
    <definedName name="Sight_glass">master_list_menus_1!$AE$20:$AE$23</definedName>
    <definedName name="Silicone">master_list_menus_1!$G$33:$G$39</definedName>
    <definedName name="Sodium_metasilicate_pentahydrate__58_percent_active_substance__powder">master_list_menus_1!$X$51:$X$61</definedName>
    <definedName name="Sodium_perborate__monohydrate__powder">master_list_menus_1!$W$51:$W$61</definedName>
    <definedName name="Sodium_perborate__tetrahydrate__powder">master_list_menus_1!$Z$51:$Z$61</definedName>
    <definedName name="Sodium_percarbonate__powder">master_list_menus_1!$AA$51:$AA$61</definedName>
    <definedName name="Stainless_steel">master_list_menus_1!$C$86:$C$87</definedName>
    <definedName name="Steel">master_list_menus_1!$K$51:$K$61</definedName>
    <definedName name="Steel_Forming">master_list_menus_1!$A$98:$A$110</definedName>
    <definedName name="Steel_Machining">master_list_menus_1!$B$98:$B$110</definedName>
    <definedName name="Structural">master_list_menus_1!$L$5:$L$10</definedName>
    <definedName name="Support_brackets">master_list_menus_1!$AL$20:$AL$23</definedName>
    <definedName name="Synthetic_rubber">master_list_menus_1!$T$51:$T$61</definedName>
    <definedName name="Thermostat">master_list_menus_1!$E$20:$E$23</definedName>
    <definedName name="Third_Dropdown">master_list_menus_1!$A$25:$AM$25</definedName>
    <definedName name="Tin_plating">master_list_menus_1!$V$86:$V$87</definedName>
    <definedName name="Transport">'A4-A5 Deliver Install'!$A$7:$A$15</definedName>
    <definedName name="Turning_average_computer_numerical_controlled">master_list_menus_1!$AP$122</definedName>
    <definedName name="Turning_average_conventional">master_list_menus_1!$AQ$122</definedName>
    <definedName name="Turning_dressing_computer_numerical_controlled">master_list_menus_1!$AK$122</definedName>
    <definedName name="Turning_dressing_conventional">master_list_menus_1!$AL$122</definedName>
    <definedName name="Turning_roughing_computer_numerical_controlled">master_list_menus_1!$AM$122</definedName>
    <definedName name="Turning_roughting_conventional">master_list_menus_1!$AN$122</definedName>
    <definedName name="Unalloyed">master_list_menus_1!$A$86:$A$87</definedName>
    <definedName name="Water_lines">master_list_menus_1!$Y$20:$Y$23</definedName>
    <definedName name="Wiring_harnesses">master_list_menus_1!$F$20:$F$23</definedName>
    <definedName name="Wood_pallet">master_list_menus_1!$AH$51:$AH$61</definedName>
    <definedName name="Woodfree_Paper__Coated">master_list_menus_1!$K$33:$K$39</definedName>
    <definedName name="Woodfree_Paper__Uncoated">master_list_menus_1!$I$33:$I$39</definedName>
    <definedName name="Wrought">master_list_menus_1!$D$86:$D$87</definedName>
    <definedName name="Zeolite__powder">master_list_menus_1!$Y$51:$Y$61</definedName>
    <definedName name="Zinc_coating">master_list_menus_1!$R$86:$R$87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4" i="17" l="1"/>
  <c r="A214" i="17"/>
  <c r="C15" i="12"/>
  <c r="E6" i="17" l="1"/>
  <c r="E8" i="17" s="1"/>
  <c r="E5" i="17"/>
  <c r="H214" i="17" s="1"/>
  <c r="D8" i="13"/>
  <c r="D9" i="13"/>
  <c r="D10" i="13"/>
  <c r="D11" i="13"/>
  <c r="D12" i="13"/>
  <c r="D13" i="13"/>
  <c r="D14" i="13"/>
  <c r="D15" i="13"/>
  <c r="D7" i="13"/>
  <c r="B9" i="21"/>
  <c r="B25" i="15"/>
  <c r="D6" i="12"/>
  <c r="C6" i="12"/>
  <c r="F5" i="17"/>
  <c r="G15" i="17"/>
  <c r="G16" i="17"/>
  <c r="G17" i="17"/>
  <c r="BH17" i="17" s="1"/>
  <c r="G18" i="17"/>
  <c r="BJ18" i="17" s="1"/>
  <c r="G19" i="17"/>
  <c r="BJ19" i="17" s="1"/>
  <c r="G20" i="17"/>
  <c r="BG20" i="17" s="1"/>
  <c r="G21" i="17"/>
  <c r="BJ21" i="17" s="1"/>
  <c r="G22" i="17"/>
  <c r="BH22" i="17" s="1"/>
  <c r="G23" i="17"/>
  <c r="G24" i="17"/>
  <c r="BI24" i="17" s="1"/>
  <c r="G25" i="17"/>
  <c r="BJ25" i="17" s="1"/>
  <c r="G26" i="17"/>
  <c r="BH26" i="17" s="1"/>
  <c r="G27" i="17"/>
  <c r="BG27" i="17" s="1"/>
  <c r="G28" i="17"/>
  <c r="BG28" i="17" s="1"/>
  <c r="G29" i="17"/>
  <c r="BH29" i="17" s="1"/>
  <c r="G30" i="17"/>
  <c r="BH30" i="17" s="1"/>
  <c r="G31" i="17"/>
  <c r="G32" i="17"/>
  <c r="BG32" i="17" s="1"/>
  <c r="G33" i="17"/>
  <c r="BG33" i="17" s="1"/>
  <c r="G34" i="17"/>
  <c r="BJ34" i="17" s="1"/>
  <c r="G35" i="17"/>
  <c r="BI35" i="17" s="1"/>
  <c r="G36" i="17"/>
  <c r="BH36" i="17" s="1"/>
  <c r="G37" i="17"/>
  <c r="BI37" i="17" s="1"/>
  <c r="G38" i="17"/>
  <c r="BI38" i="17" s="1"/>
  <c r="G39" i="17"/>
  <c r="G40" i="17"/>
  <c r="BG40" i="17" s="1"/>
  <c r="G41" i="17"/>
  <c r="BG41" i="17" s="1"/>
  <c r="G42" i="17"/>
  <c r="BH42" i="17" s="1"/>
  <c r="G43" i="17"/>
  <c r="BI43" i="17" s="1"/>
  <c r="G44" i="17"/>
  <c r="BG44" i="17" s="1"/>
  <c r="G45" i="17"/>
  <c r="BH45" i="17" s="1"/>
  <c r="G46" i="17"/>
  <c r="BG46" i="17" s="1"/>
  <c r="G47" i="17"/>
  <c r="G48" i="17"/>
  <c r="BG48" i="17" s="1"/>
  <c r="G49" i="17"/>
  <c r="BG49" i="17" s="1"/>
  <c r="G50" i="17"/>
  <c r="BJ50" i="17" s="1"/>
  <c r="G51" i="17"/>
  <c r="BI51" i="17" s="1"/>
  <c r="G52" i="17"/>
  <c r="BG52" i="17" s="1"/>
  <c r="G53" i="17"/>
  <c r="BJ53" i="17" s="1"/>
  <c r="G54" i="17"/>
  <c r="BH54" i="17" s="1"/>
  <c r="G55" i="17"/>
  <c r="G56" i="17"/>
  <c r="BG56" i="17" s="1"/>
  <c r="G57" i="17"/>
  <c r="BG57" i="17" s="1"/>
  <c r="G58" i="17"/>
  <c r="BJ58" i="17" s="1"/>
  <c r="G59" i="17"/>
  <c r="BI59" i="17" s="1"/>
  <c r="G60" i="17"/>
  <c r="BG60" i="17" s="1"/>
  <c r="G61" i="17"/>
  <c r="BI61" i="17" s="1"/>
  <c r="G62" i="17"/>
  <c r="BG62" i="17" s="1"/>
  <c r="G63" i="17"/>
  <c r="BJ15" i="17" l="1"/>
  <c r="E9" i="17"/>
  <c r="H31" i="17"/>
  <c r="H47" i="17"/>
  <c r="H63" i="17"/>
  <c r="H39" i="17"/>
  <c r="H23" i="17"/>
  <c r="H55" i="17"/>
  <c r="H16" i="17"/>
  <c r="H45" i="17"/>
  <c r="H37" i="17"/>
  <c r="H61" i="17"/>
  <c r="H29" i="17"/>
  <c r="H53" i="17"/>
  <c r="H21" i="17"/>
  <c r="H15" i="17"/>
  <c r="H62" i="17"/>
  <c r="H54" i="17"/>
  <c r="H46" i="17"/>
  <c r="H38" i="17"/>
  <c r="H30" i="17"/>
  <c r="H22" i="17"/>
  <c r="H60" i="17"/>
  <c r="H52" i="17"/>
  <c r="H44" i="17"/>
  <c r="H36" i="17"/>
  <c r="H28" i="17"/>
  <c r="H20" i="17"/>
  <c r="H59" i="17"/>
  <c r="H51" i="17"/>
  <c r="H43" i="17"/>
  <c r="H35" i="17"/>
  <c r="H27" i="17"/>
  <c r="H58" i="17"/>
  <c r="H50" i="17"/>
  <c r="H42" i="17"/>
  <c r="H34" i="17"/>
  <c r="H26" i="17"/>
  <c r="H19" i="17"/>
  <c r="H57" i="17"/>
  <c r="H49" i="17"/>
  <c r="H41" i="17"/>
  <c r="H33" i="17"/>
  <c r="H25" i="17"/>
  <c r="H18" i="17"/>
  <c r="H56" i="17"/>
  <c r="H48" i="17"/>
  <c r="H40" i="17"/>
  <c r="H32" i="17"/>
  <c r="H24" i="17"/>
  <c r="H17" i="17"/>
  <c r="C9" i="21"/>
  <c r="D17" i="13"/>
  <c r="BG15" i="17"/>
  <c r="H85" i="27" s="1"/>
  <c r="BI42" i="17"/>
  <c r="BH35" i="17"/>
  <c r="BH61" i="17"/>
  <c r="BI62" i="17"/>
  <c r="BJ36" i="17"/>
  <c r="BG36" i="17"/>
  <c r="BG25" i="17"/>
  <c r="BG54" i="17"/>
  <c r="BJ24" i="17"/>
  <c r="BH24" i="17"/>
  <c r="BJ62" i="17"/>
  <c r="BI30" i="17"/>
  <c r="BJ20" i="17"/>
  <c r="BI18" i="17"/>
  <c r="BH53" i="17"/>
  <c r="BJ46" i="17"/>
  <c r="BH37" i="17"/>
  <c r="BJ29" i="17"/>
  <c r="BI17" i="17"/>
  <c r="BJ42" i="17"/>
  <c r="BG35" i="17"/>
  <c r="BI25" i="17"/>
  <c r="BG17" i="17"/>
  <c r="BG42" i="17"/>
  <c r="BI20" i="17"/>
  <c r="BJ61" i="17"/>
  <c r="BG58" i="17"/>
  <c r="BJ38" i="17"/>
  <c r="BI36" i="17"/>
  <c r="BI34" i="17"/>
  <c r="BI22" i="17"/>
  <c r="BH18" i="17"/>
  <c r="BG50" i="17"/>
  <c r="BJ37" i="17"/>
  <c r="BG24" i="17"/>
  <c r="BH21" i="17"/>
  <c r="BG61" i="17"/>
  <c r="BJ54" i="17"/>
  <c r="BH38" i="17"/>
  <c r="BI54" i="17"/>
  <c r="BG38" i="17"/>
  <c r="BJ28" i="17"/>
  <c r="BG26" i="17"/>
  <c r="BJ45" i="17"/>
  <c r="BI28" i="17"/>
  <c r="BI45" i="17"/>
  <c r="BH28" i="17"/>
  <c r="BI53" i="17"/>
  <c r="BI50" i="17"/>
  <c r="BH25" i="17"/>
  <c r="BI15" i="17"/>
  <c r="BJ17" i="17"/>
  <c r="BH15" i="17"/>
  <c r="BI19" i="17"/>
  <c r="BG18" i="17"/>
  <c r="BH62" i="17"/>
  <c r="BH59" i="17"/>
  <c r="BH51" i="17"/>
  <c r="BI46" i="17"/>
  <c r="BH43" i="17"/>
  <c r="BH34" i="17"/>
  <c r="BI29" i="17"/>
  <c r="BJ26" i="17"/>
  <c r="BH19" i="17"/>
  <c r="BG59" i="17"/>
  <c r="BG51" i="17"/>
  <c r="BH46" i="17"/>
  <c r="BG43" i="17"/>
  <c r="BJ35" i="17"/>
  <c r="BG34" i="17"/>
  <c r="BI26" i="17"/>
  <c r="BG19" i="17"/>
  <c r="BJ60" i="17"/>
  <c r="BJ52" i="17"/>
  <c r="BJ44" i="17"/>
  <c r="BJ30" i="17"/>
  <c r="BJ27" i="17"/>
  <c r="BI27" i="17"/>
  <c r="BG30" i="17"/>
  <c r="BH27" i="17"/>
  <c r="BG22" i="17"/>
  <c r="BI60" i="17"/>
  <c r="BI52" i="17"/>
  <c r="BI44" i="17"/>
  <c r="BH60" i="17"/>
  <c r="BI58" i="17"/>
  <c r="BH52" i="17"/>
  <c r="BH44" i="17"/>
  <c r="BH58" i="17"/>
  <c r="BH50" i="17"/>
  <c r="BJ22" i="17"/>
  <c r="BI21" i="17"/>
  <c r="BH20" i="17"/>
  <c r="BJ47" i="17"/>
  <c r="BJ39" i="17"/>
  <c r="BJ31" i="17"/>
  <c r="BJ23" i="17"/>
  <c r="BJ16" i="17"/>
  <c r="BJ63" i="17"/>
  <c r="BI63" i="17"/>
  <c r="BJ56" i="17"/>
  <c r="BI55" i="17"/>
  <c r="BG53" i="17"/>
  <c r="BJ48" i="17"/>
  <c r="BI47" i="17"/>
  <c r="BG45" i="17"/>
  <c r="BJ40" i="17"/>
  <c r="BI39" i="17"/>
  <c r="BG37" i="17"/>
  <c r="BJ32" i="17"/>
  <c r="BI31" i="17"/>
  <c r="BG29" i="17"/>
  <c r="BI23" i="17"/>
  <c r="BG21" i="17"/>
  <c r="BI16" i="17"/>
  <c r="BJ49" i="17"/>
  <c r="BI48" i="17"/>
  <c r="BH47" i="17"/>
  <c r="BJ41" i="17"/>
  <c r="BI40" i="17"/>
  <c r="BH39" i="17"/>
  <c r="BJ33" i="17"/>
  <c r="BI32" i="17"/>
  <c r="BH31" i="17"/>
  <c r="BH23" i="17"/>
  <c r="BH16" i="17"/>
  <c r="BJ57" i="17"/>
  <c r="BI56" i="17"/>
  <c r="BH55" i="17"/>
  <c r="BG63" i="17"/>
  <c r="BI57" i="17"/>
  <c r="BH56" i="17"/>
  <c r="BG55" i="17"/>
  <c r="BI49" i="17"/>
  <c r="BH48" i="17"/>
  <c r="BG47" i="17"/>
  <c r="BI41" i="17"/>
  <c r="BH40" i="17"/>
  <c r="BG39" i="17"/>
  <c r="BI33" i="17"/>
  <c r="BH32" i="17"/>
  <c r="BG31" i="17"/>
  <c r="BG23" i="17"/>
  <c r="BG16" i="17"/>
  <c r="BJ55" i="17"/>
  <c r="BH63" i="17"/>
  <c r="BJ51" i="17"/>
  <c r="BH49" i="17"/>
  <c r="BJ43" i="17"/>
  <c r="BH41" i="17"/>
  <c r="BH33" i="17"/>
  <c r="BJ59" i="17"/>
  <c r="BH57" i="17"/>
  <c r="C7" i="12"/>
  <c r="C9" i="12" s="1"/>
  <c r="G163" i="17"/>
  <c r="H163" i="17" s="1"/>
  <c r="G164" i="17"/>
  <c r="H164" i="17" s="1"/>
  <c r="G165" i="17"/>
  <c r="H165" i="17" s="1"/>
  <c r="G166" i="17"/>
  <c r="H166" i="17" s="1"/>
  <c r="G167" i="17"/>
  <c r="H167" i="17" s="1"/>
  <c r="G168" i="17"/>
  <c r="H168" i="17" s="1"/>
  <c r="G169" i="17"/>
  <c r="H169" i="17" s="1"/>
  <c r="G170" i="17"/>
  <c r="H170" i="17" s="1"/>
  <c r="G171" i="17"/>
  <c r="H171" i="17" s="1"/>
  <c r="G172" i="17"/>
  <c r="H172" i="17" s="1"/>
  <c r="G173" i="17"/>
  <c r="H173" i="17" s="1"/>
  <c r="G174" i="17"/>
  <c r="H174" i="17" s="1"/>
  <c r="G175" i="17"/>
  <c r="H175" i="17" s="1"/>
  <c r="G176" i="17"/>
  <c r="H176" i="17" s="1"/>
  <c r="G177" i="17"/>
  <c r="H177" i="17" s="1"/>
  <c r="G178" i="17"/>
  <c r="H178" i="17" s="1"/>
  <c r="G179" i="17"/>
  <c r="H179" i="17" s="1"/>
  <c r="G180" i="17"/>
  <c r="H180" i="17" s="1"/>
  <c r="G181" i="17"/>
  <c r="H181" i="17" s="1"/>
  <c r="G182" i="17"/>
  <c r="H182" i="17" s="1"/>
  <c r="G183" i="17"/>
  <c r="H183" i="17" s="1"/>
  <c r="G184" i="17"/>
  <c r="H184" i="17" s="1"/>
  <c r="G185" i="17"/>
  <c r="H185" i="17" s="1"/>
  <c r="G186" i="17"/>
  <c r="H186" i="17" s="1"/>
  <c r="G187" i="17"/>
  <c r="H187" i="17" s="1"/>
  <c r="G188" i="17"/>
  <c r="H188" i="17" s="1"/>
  <c r="G189" i="17"/>
  <c r="H189" i="17" s="1"/>
  <c r="G190" i="17"/>
  <c r="H190" i="17" s="1"/>
  <c r="G191" i="17"/>
  <c r="H191" i="17" s="1"/>
  <c r="G192" i="17"/>
  <c r="H192" i="17" s="1"/>
  <c r="G193" i="17"/>
  <c r="H193" i="17" s="1"/>
  <c r="G194" i="17"/>
  <c r="H194" i="17" s="1"/>
  <c r="G195" i="17"/>
  <c r="H195" i="17" s="1"/>
  <c r="G196" i="17"/>
  <c r="H196" i="17" s="1"/>
  <c r="G197" i="17"/>
  <c r="H197" i="17" s="1"/>
  <c r="G198" i="17"/>
  <c r="H198" i="17" s="1"/>
  <c r="G199" i="17"/>
  <c r="H199" i="17" s="1"/>
  <c r="G200" i="17"/>
  <c r="H200" i="17" s="1"/>
  <c r="G201" i="17"/>
  <c r="H201" i="17" s="1"/>
  <c r="G202" i="17"/>
  <c r="H202" i="17" s="1"/>
  <c r="G203" i="17"/>
  <c r="H203" i="17" s="1"/>
  <c r="G204" i="17"/>
  <c r="H204" i="17" s="1"/>
  <c r="G205" i="17"/>
  <c r="H205" i="17" s="1"/>
  <c r="G206" i="17"/>
  <c r="H206" i="17" s="1"/>
  <c r="G207" i="17"/>
  <c r="H207" i="17" s="1"/>
  <c r="G208" i="17"/>
  <c r="H208" i="17" s="1"/>
  <c r="G209" i="17"/>
  <c r="H209" i="17" s="1"/>
  <c r="G210" i="17"/>
  <c r="H210" i="17" s="1"/>
  <c r="G211" i="17"/>
  <c r="H211" i="17" s="1"/>
  <c r="G212" i="17"/>
  <c r="H212" i="17" s="1"/>
  <c r="G213" i="17"/>
  <c r="H213" i="17" s="1"/>
  <c r="K85" i="27"/>
  <c r="J85" i="27"/>
  <c r="I85" i="27"/>
  <c r="K93" i="27"/>
  <c r="K92" i="27"/>
  <c r="K91" i="27"/>
  <c r="K90" i="27"/>
  <c r="K89" i="27"/>
  <c r="K88" i="27"/>
  <c r="K87" i="27"/>
  <c r="K86" i="27"/>
  <c r="J93" i="27"/>
  <c r="J92" i="27"/>
  <c r="J91" i="27"/>
  <c r="J90" i="27"/>
  <c r="J89" i="27"/>
  <c r="J88" i="27"/>
  <c r="J87" i="27"/>
  <c r="I93" i="27"/>
  <c r="I92" i="27"/>
  <c r="I91" i="27"/>
  <c r="I89" i="27"/>
  <c r="I88" i="27"/>
  <c r="I87" i="27"/>
  <c r="H93" i="27"/>
  <c r="H92" i="27"/>
  <c r="H91" i="27"/>
  <c r="H90" i="27"/>
  <c r="H88" i="27"/>
  <c r="H87" i="27"/>
  <c r="J86" i="27"/>
  <c r="I86" i="27"/>
  <c r="H86" i="27"/>
  <c r="B38" i="12" l="1"/>
  <c r="B43" i="12"/>
  <c r="B39" i="12"/>
  <c r="B37" i="12"/>
  <c r="B40" i="12"/>
  <c r="B44" i="12"/>
  <c r="B42" i="12"/>
  <c r="B45" i="12"/>
  <c r="B41" i="12"/>
  <c r="C10" i="12"/>
  <c r="B27" i="12"/>
  <c r="B28" i="12"/>
  <c r="C11" i="12"/>
  <c r="F85" i="27"/>
  <c r="F93" i="27"/>
  <c r="F87" i="27"/>
  <c r="F91" i="27"/>
  <c r="J94" i="27"/>
  <c r="F86" i="27"/>
  <c r="K94" i="27"/>
  <c r="F88" i="27"/>
  <c r="F92" i="27"/>
  <c r="B52" i="12" l="1"/>
  <c r="B50" i="12"/>
  <c r="B53" i="12"/>
  <c r="B126" i="12"/>
  <c r="B125" i="12"/>
  <c r="B93" i="12"/>
  <c r="B91" i="12"/>
  <c r="B75" i="12"/>
  <c r="B65" i="12"/>
  <c r="B108" i="12"/>
  <c r="B118" i="12"/>
  <c r="B117" i="12"/>
  <c r="B85" i="12"/>
  <c r="B83" i="12"/>
  <c r="B90" i="12"/>
  <c r="B74" i="12"/>
  <c r="B30" i="12"/>
  <c r="B29" i="12"/>
  <c r="B60" i="12"/>
  <c r="B109" i="12"/>
  <c r="B107" i="12"/>
  <c r="B82" i="12"/>
  <c r="B89" i="12"/>
  <c r="B64" i="12"/>
  <c r="B63" i="12"/>
  <c r="B62" i="12"/>
  <c r="B101" i="12"/>
  <c r="B113" i="12"/>
  <c r="B106" i="12"/>
  <c r="B97" i="12"/>
  <c r="B73" i="12"/>
  <c r="B81" i="12"/>
  <c r="B94" i="12"/>
  <c r="B61" i="12"/>
  <c r="B67" i="12"/>
  <c r="B59" i="12"/>
  <c r="B123" i="12"/>
  <c r="B121" i="12"/>
  <c r="B114" i="12"/>
  <c r="B105" i="12"/>
  <c r="B88" i="12"/>
  <c r="B87" i="12"/>
  <c r="B86" i="12"/>
  <c r="B92" i="12"/>
  <c r="B24" i="12"/>
  <c r="B84" i="12"/>
  <c r="B120" i="12"/>
  <c r="B115" i="12"/>
  <c r="B98" i="12"/>
  <c r="B99" i="12"/>
  <c r="B25" i="12"/>
  <c r="B122" i="12"/>
  <c r="B51" i="12"/>
  <c r="B100" i="12"/>
  <c r="B119" i="12"/>
  <c r="B104" i="12"/>
  <c r="B103" i="12"/>
  <c r="B110" i="12"/>
  <c r="B124" i="12"/>
  <c r="B102" i="12"/>
  <c r="B26" i="12"/>
  <c r="B66" i="12"/>
  <c r="B23" i="12"/>
  <c r="B72" i="12"/>
  <c r="B116" i="12"/>
  <c r="G83" i="17" l="1"/>
  <c r="H83" i="17" s="1"/>
  <c r="G84" i="17"/>
  <c r="H84" i="17" s="1"/>
  <c r="G85" i="17"/>
  <c r="H85" i="17" s="1"/>
  <c r="G86" i="17"/>
  <c r="H86" i="17" s="1"/>
  <c r="G87" i="17"/>
  <c r="H87" i="17" s="1"/>
  <c r="G88" i="17"/>
  <c r="H88" i="17" s="1"/>
  <c r="G89" i="17"/>
  <c r="H89" i="17" s="1"/>
  <c r="G90" i="17"/>
  <c r="H90" i="17" s="1"/>
  <c r="G91" i="17"/>
  <c r="H91" i="17" s="1"/>
  <c r="G92" i="17"/>
  <c r="H92" i="17" s="1"/>
  <c r="G93" i="17"/>
  <c r="H93" i="17" s="1"/>
  <c r="G94" i="17"/>
  <c r="H94" i="17" s="1"/>
  <c r="G95" i="17"/>
  <c r="H95" i="17" s="1"/>
  <c r="G96" i="17"/>
  <c r="H96" i="17" s="1"/>
  <c r="G97" i="17"/>
  <c r="H97" i="17" s="1"/>
  <c r="G98" i="17"/>
  <c r="H98" i="17" s="1"/>
  <c r="G99" i="17"/>
  <c r="H99" i="17" s="1"/>
  <c r="G100" i="17"/>
  <c r="H100" i="17" s="1"/>
  <c r="G101" i="17"/>
  <c r="H101" i="17" s="1"/>
  <c r="G102" i="17"/>
  <c r="H102" i="17" s="1"/>
  <c r="G103" i="17"/>
  <c r="H103" i="17" s="1"/>
  <c r="G104" i="17"/>
  <c r="H104" i="17" s="1"/>
  <c r="G105" i="17"/>
  <c r="H105" i="17" s="1"/>
  <c r="G106" i="17"/>
  <c r="H106" i="17" s="1"/>
  <c r="G107" i="17"/>
  <c r="H107" i="17" s="1"/>
  <c r="G108" i="17"/>
  <c r="H108" i="17" s="1"/>
  <c r="G109" i="17"/>
  <c r="H109" i="17" s="1"/>
  <c r="G110" i="17"/>
  <c r="H110" i="17" s="1"/>
  <c r="G111" i="17"/>
  <c r="H111" i="17" s="1"/>
  <c r="G112" i="17"/>
  <c r="H112" i="17" s="1"/>
  <c r="G113" i="17"/>
  <c r="H113" i="17" s="1"/>
  <c r="G114" i="17"/>
  <c r="H114" i="17" s="1"/>
  <c r="G115" i="17"/>
  <c r="H115" i="17" s="1"/>
  <c r="G116" i="17"/>
  <c r="H116" i="17" s="1"/>
  <c r="G117" i="17"/>
  <c r="H117" i="17" s="1"/>
  <c r="G118" i="17"/>
  <c r="H118" i="17" s="1"/>
  <c r="G119" i="17"/>
  <c r="H119" i="17" s="1"/>
  <c r="G120" i="17"/>
  <c r="H120" i="17" s="1"/>
  <c r="G121" i="17"/>
  <c r="H121" i="17" s="1"/>
  <c r="G122" i="17"/>
  <c r="H122" i="17" s="1"/>
  <c r="G123" i="17"/>
  <c r="H123" i="17" s="1"/>
  <c r="G124" i="17"/>
  <c r="H124" i="17" s="1"/>
  <c r="G125" i="17"/>
  <c r="H125" i="17" s="1"/>
  <c r="G126" i="17"/>
  <c r="H126" i="17" s="1"/>
  <c r="G127" i="17"/>
  <c r="H127" i="17" s="1"/>
  <c r="G128" i="17"/>
  <c r="H128" i="17" s="1"/>
  <c r="G129" i="17"/>
  <c r="H129" i="17" s="1"/>
  <c r="G130" i="17"/>
  <c r="H130" i="17" s="1"/>
  <c r="G131" i="17"/>
  <c r="H131" i="17" s="1"/>
  <c r="G132" i="17"/>
  <c r="H132" i="17" s="1"/>
  <c r="G133" i="17"/>
  <c r="H133" i="17" s="1"/>
  <c r="G134" i="17"/>
  <c r="H134" i="17" s="1"/>
  <c r="G135" i="17"/>
  <c r="H135" i="17" s="1"/>
  <c r="G136" i="17"/>
  <c r="H136" i="17" s="1"/>
  <c r="G137" i="17"/>
  <c r="H137" i="17" s="1"/>
  <c r="G138" i="17"/>
  <c r="H138" i="17" s="1"/>
  <c r="G139" i="17"/>
  <c r="H139" i="17" s="1"/>
  <c r="G140" i="17"/>
  <c r="H140" i="17" s="1"/>
  <c r="G141" i="17"/>
  <c r="H141" i="17" s="1"/>
  <c r="G142" i="17"/>
  <c r="H142" i="17" s="1"/>
  <c r="G143" i="17"/>
  <c r="H143" i="17" s="1"/>
  <c r="G144" i="17"/>
  <c r="H144" i="17" s="1"/>
  <c r="G145" i="17"/>
  <c r="H145" i="17" s="1"/>
  <c r="G146" i="17"/>
  <c r="H146" i="17" s="1"/>
  <c r="G147" i="17"/>
  <c r="H147" i="17" s="1"/>
  <c r="G148" i="17"/>
  <c r="H148" i="17" s="1"/>
  <c r="G149" i="17"/>
  <c r="H149" i="17" s="1"/>
  <c r="G150" i="17"/>
  <c r="H150" i="17" s="1"/>
  <c r="G151" i="17"/>
  <c r="H151" i="17" s="1"/>
  <c r="G152" i="17"/>
  <c r="H152" i="17" s="1"/>
  <c r="G153" i="17"/>
  <c r="H153" i="17" s="1"/>
  <c r="G154" i="17"/>
  <c r="H154" i="17" s="1"/>
  <c r="G155" i="17"/>
  <c r="H155" i="17" s="1"/>
  <c r="G156" i="17"/>
  <c r="H156" i="17" s="1"/>
  <c r="G157" i="17"/>
  <c r="H157" i="17" s="1"/>
  <c r="G158" i="17"/>
  <c r="H158" i="17" s="1"/>
  <c r="G159" i="17"/>
  <c r="H159" i="17" s="1"/>
  <c r="G160" i="17"/>
  <c r="H160" i="17" s="1"/>
  <c r="G161" i="17"/>
  <c r="H161" i="17" s="1"/>
  <c r="G162" i="17"/>
  <c r="H162" i="17" s="1"/>
  <c r="BG136" i="17" l="1"/>
  <c r="BI136" i="17"/>
  <c r="BJ136" i="17"/>
  <c r="BH136" i="17"/>
  <c r="BH104" i="17"/>
  <c r="BG104" i="17"/>
  <c r="BI104" i="17"/>
  <c r="BJ104" i="17"/>
  <c r="BJ143" i="17"/>
  <c r="BH143" i="17"/>
  <c r="BG143" i="17"/>
  <c r="BI143" i="17"/>
  <c r="BJ111" i="17"/>
  <c r="BG111" i="17"/>
  <c r="BI111" i="17"/>
  <c r="BH111" i="17"/>
  <c r="BH134" i="17"/>
  <c r="BG134" i="17"/>
  <c r="BI134" i="17"/>
  <c r="BJ134" i="17"/>
  <c r="BG148" i="17"/>
  <c r="BH148" i="17"/>
  <c r="BI148" i="17"/>
  <c r="BJ148" i="17"/>
  <c r="BJ124" i="17"/>
  <c r="BH124" i="17"/>
  <c r="BG124" i="17"/>
  <c r="BI124" i="17"/>
  <c r="BG84" i="17"/>
  <c r="BH84" i="17"/>
  <c r="BI84" i="17"/>
  <c r="BJ84" i="17"/>
  <c r="BH162" i="17"/>
  <c r="BI162" i="17"/>
  <c r="BJ162" i="17"/>
  <c r="BG162" i="17"/>
  <c r="BH154" i="17"/>
  <c r="BI154" i="17"/>
  <c r="BJ154" i="17"/>
  <c r="BG154" i="17"/>
  <c r="BH146" i="17"/>
  <c r="BI146" i="17"/>
  <c r="BJ146" i="17"/>
  <c r="BG146" i="17"/>
  <c r="BH138" i="17"/>
  <c r="BI138" i="17"/>
  <c r="BJ138" i="17"/>
  <c r="BG138" i="17"/>
  <c r="BH130" i="17"/>
  <c r="BI130" i="17"/>
  <c r="BJ130" i="17"/>
  <c r="BG130" i="17"/>
  <c r="BH122" i="17"/>
  <c r="BI122" i="17"/>
  <c r="BG122" i="17"/>
  <c r="BJ122" i="17"/>
  <c r="BH114" i="17"/>
  <c r="BI114" i="17"/>
  <c r="BG114" i="17"/>
  <c r="BJ114" i="17"/>
  <c r="BH106" i="17"/>
  <c r="BI106" i="17"/>
  <c r="BJ106" i="17"/>
  <c r="BG106" i="17"/>
  <c r="BH98" i="17"/>
  <c r="BI98" i="17"/>
  <c r="BG98" i="17"/>
  <c r="BJ98" i="17"/>
  <c r="BH90" i="17"/>
  <c r="BI90" i="17"/>
  <c r="BG90" i="17"/>
  <c r="BJ90" i="17"/>
  <c r="BH160" i="17"/>
  <c r="BG160" i="17"/>
  <c r="BI160" i="17"/>
  <c r="BJ160" i="17"/>
  <c r="BG128" i="17"/>
  <c r="BI128" i="17"/>
  <c r="BJ128" i="17"/>
  <c r="BH128" i="17"/>
  <c r="BH96" i="17"/>
  <c r="BG96" i="17"/>
  <c r="BI96" i="17"/>
  <c r="BJ96" i="17"/>
  <c r="BJ135" i="17"/>
  <c r="BH135" i="17"/>
  <c r="BG135" i="17"/>
  <c r="BI135" i="17"/>
  <c r="BJ87" i="17"/>
  <c r="BH87" i="17"/>
  <c r="BG87" i="17"/>
  <c r="BI87" i="17"/>
  <c r="BH142" i="17"/>
  <c r="BG142" i="17"/>
  <c r="BI142" i="17"/>
  <c r="BJ142" i="17"/>
  <c r="BG140" i="17"/>
  <c r="BI140" i="17"/>
  <c r="BH140" i="17"/>
  <c r="BJ140" i="17"/>
  <c r="BG116" i="17"/>
  <c r="BH116" i="17"/>
  <c r="BI116" i="17"/>
  <c r="BJ116" i="17"/>
  <c r="BG92" i="17"/>
  <c r="BI92" i="17"/>
  <c r="BJ92" i="17"/>
  <c r="BH92" i="17"/>
  <c r="BH161" i="17"/>
  <c r="BG161" i="17"/>
  <c r="BI161" i="17"/>
  <c r="BJ161" i="17"/>
  <c r="BH153" i="17"/>
  <c r="BG153" i="17"/>
  <c r="BI153" i="17"/>
  <c r="BJ153" i="17"/>
  <c r="BH145" i="17"/>
  <c r="BG145" i="17"/>
  <c r="BI145" i="17"/>
  <c r="BJ145" i="17"/>
  <c r="BG137" i="17"/>
  <c r="BH137" i="17"/>
  <c r="BI137" i="17"/>
  <c r="BJ137" i="17"/>
  <c r="BG129" i="17"/>
  <c r="BI129" i="17"/>
  <c r="BH129" i="17"/>
  <c r="BJ129" i="17"/>
  <c r="BJ121" i="17"/>
  <c r="BG121" i="17"/>
  <c r="BH121" i="17"/>
  <c r="BI121" i="17"/>
  <c r="BH113" i="17"/>
  <c r="BG113" i="17"/>
  <c r="BI113" i="17"/>
  <c r="BJ113" i="17"/>
  <c r="BH105" i="17"/>
  <c r="BG105" i="17"/>
  <c r="BI105" i="17"/>
  <c r="BJ105" i="17"/>
  <c r="BI97" i="17"/>
  <c r="BJ97" i="17"/>
  <c r="BH97" i="17"/>
  <c r="BG97" i="17"/>
  <c r="BG89" i="17"/>
  <c r="BH89" i="17"/>
  <c r="BI89" i="17"/>
  <c r="BJ89" i="17"/>
  <c r="BG144" i="17"/>
  <c r="BI144" i="17"/>
  <c r="BH144" i="17"/>
  <c r="BJ144" i="17"/>
  <c r="BJ112" i="17"/>
  <c r="BG112" i="17"/>
  <c r="BH112" i="17"/>
  <c r="BI112" i="17"/>
  <c r="BI88" i="17"/>
  <c r="BJ88" i="17"/>
  <c r="BH88" i="17"/>
  <c r="BG88" i="17"/>
  <c r="BH159" i="17"/>
  <c r="BJ159" i="17"/>
  <c r="BG159" i="17"/>
  <c r="BI159" i="17"/>
  <c r="BJ127" i="17"/>
  <c r="BH127" i="17"/>
  <c r="BG127" i="17"/>
  <c r="BI127" i="17"/>
  <c r="BJ119" i="17"/>
  <c r="BG119" i="17"/>
  <c r="BI119" i="17"/>
  <c r="BH119" i="17"/>
  <c r="BJ95" i="17"/>
  <c r="BH95" i="17"/>
  <c r="BG95" i="17"/>
  <c r="BI95" i="17"/>
  <c r="BG158" i="17"/>
  <c r="BI158" i="17"/>
  <c r="BJ158" i="17"/>
  <c r="BH158" i="17"/>
  <c r="BH126" i="17"/>
  <c r="BG126" i="17"/>
  <c r="BI126" i="17"/>
  <c r="BJ126" i="17"/>
  <c r="BJ118" i="17"/>
  <c r="BH118" i="17"/>
  <c r="BG118" i="17"/>
  <c r="BI118" i="17"/>
  <c r="BG110" i="17"/>
  <c r="BI110" i="17"/>
  <c r="BJ110" i="17"/>
  <c r="BH110" i="17"/>
  <c r="BG102" i="17"/>
  <c r="BI102" i="17"/>
  <c r="BH102" i="17"/>
  <c r="BJ102" i="17"/>
  <c r="BI94" i="17"/>
  <c r="BJ94" i="17"/>
  <c r="BH94" i="17"/>
  <c r="BG94" i="17"/>
  <c r="BH86" i="17"/>
  <c r="BG86" i="17"/>
  <c r="BI86" i="17"/>
  <c r="BJ86" i="17"/>
  <c r="BG157" i="17"/>
  <c r="BI157" i="17"/>
  <c r="BJ157" i="17"/>
  <c r="BH157" i="17"/>
  <c r="BG149" i="17"/>
  <c r="BI149" i="17"/>
  <c r="BJ149" i="17"/>
  <c r="BH149" i="17"/>
  <c r="BH141" i="17"/>
  <c r="BG141" i="17"/>
  <c r="BI141" i="17"/>
  <c r="BJ141" i="17"/>
  <c r="BG133" i="17"/>
  <c r="BH133" i="17"/>
  <c r="BI133" i="17"/>
  <c r="BJ133" i="17"/>
  <c r="BG125" i="17"/>
  <c r="BI125" i="17"/>
  <c r="BH125" i="17"/>
  <c r="BJ125" i="17"/>
  <c r="BG117" i="17"/>
  <c r="BH117" i="17"/>
  <c r="BI117" i="17"/>
  <c r="BJ117" i="17"/>
  <c r="BG109" i="17"/>
  <c r="BJ109" i="17"/>
  <c r="BH109" i="17"/>
  <c r="BI109" i="17"/>
  <c r="BG101" i="17"/>
  <c r="BI101" i="17"/>
  <c r="BJ101" i="17"/>
  <c r="BH101" i="17"/>
  <c r="BG93" i="17"/>
  <c r="BI93" i="17"/>
  <c r="BH93" i="17"/>
  <c r="BJ93" i="17"/>
  <c r="BG85" i="17"/>
  <c r="BI85" i="17"/>
  <c r="BJ85" i="17"/>
  <c r="BH85" i="17"/>
  <c r="BG152" i="17"/>
  <c r="BH152" i="17"/>
  <c r="BI152" i="17"/>
  <c r="BJ152" i="17"/>
  <c r="BG120" i="17"/>
  <c r="BI120" i="17"/>
  <c r="BJ120" i="17"/>
  <c r="BH120" i="17"/>
  <c r="BJ151" i="17"/>
  <c r="BH151" i="17"/>
  <c r="BG151" i="17"/>
  <c r="BI151" i="17"/>
  <c r="BJ103" i="17"/>
  <c r="BI103" i="17"/>
  <c r="BH103" i="17"/>
  <c r="BG103" i="17"/>
  <c r="BH150" i="17"/>
  <c r="BG150" i="17"/>
  <c r="BI150" i="17"/>
  <c r="BJ150" i="17"/>
  <c r="BH156" i="17"/>
  <c r="BG156" i="17"/>
  <c r="BI156" i="17"/>
  <c r="BJ156" i="17"/>
  <c r="BH132" i="17"/>
  <c r="BG132" i="17"/>
  <c r="BI132" i="17"/>
  <c r="BJ132" i="17"/>
  <c r="BH108" i="17"/>
  <c r="BG108" i="17"/>
  <c r="BI108" i="17"/>
  <c r="BJ108" i="17"/>
  <c r="BI100" i="17"/>
  <c r="BJ100" i="17"/>
  <c r="BH100" i="17"/>
  <c r="BG100" i="17"/>
  <c r="BG155" i="17"/>
  <c r="BI155" i="17"/>
  <c r="BH155" i="17"/>
  <c r="BJ155" i="17"/>
  <c r="BG147" i="17"/>
  <c r="BI147" i="17"/>
  <c r="BJ147" i="17"/>
  <c r="BH147" i="17"/>
  <c r="BG139" i="17"/>
  <c r="BI139" i="17"/>
  <c r="BJ139" i="17"/>
  <c r="BH139" i="17"/>
  <c r="BG131" i="17"/>
  <c r="BI131" i="17"/>
  <c r="BJ131" i="17"/>
  <c r="BH131" i="17"/>
  <c r="BH123" i="17"/>
  <c r="BG123" i="17"/>
  <c r="BI123" i="17"/>
  <c r="BJ123" i="17"/>
  <c r="BJ115" i="17"/>
  <c r="BH115" i="17"/>
  <c r="BG115" i="17"/>
  <c r="BI115" i="17"/>
  <c r="BG107" i="17"/>
  <c r="BH107" i="17"/>
  <c r="BI107" i="17"/>
  <c r="BJ107" i="17"/>
  <c r="BH99" i="17"/>
  <c r="BG99" i="17"/>
  <c r="BI99" i="17"/>
  <c r="BJ99" i="17"/>
  <c r="BI91" i="17"/>
  <c r="BJ91" i="17"/>
  <c r="BH91" i="17"/>
  <c r="BG91" i="17"/>
  <c r="BG83" i="17"/>
  <c r="BI83" i="17"/>
  <c r="BJ83" i="17"/>
  <c r="BH83" i="17"/>
  <c r="G64" i="17" l="1"/>
  <c r="G65" i="17"/>
  <c r="H65" i="17" s="1"/>
  <c r="G66" i="17"/>
  <c r="H66" i="17" s="1"/>
  <c r="G67" i="17"/>
  <c r="H67" i="17" s="1"/>
  <c r="G68" i="17"/>
  <c r="H68" i="17" s="1"/>
  <c r="G69" i="17"/>
  <c r="H69" i="17" s="1"/>
  <c r="G70" i="17"/>
  <c r="H70" i="17" s="1"/>
  <c r="G71" i="17"/>
  <c r="H71" i="17" s="1"/>
  <c r="G72" i="17"/>
  <c r="H72" i="17" s="1"/>
  <c r="G73" i="17"/>
  <c r="H73" i="17" s="1"/>
  <c r="G74" i="17"/>
  <c r="H74" i="17" s="1"/>
  <c r="G75" i="17"/>
  <c r="H75" i="17" s="1"/>
  <c r="G76" i="17"/>
  <c r="H76" i="17" s="1"/>
  <c r="G77" i="17"/>
  <c r="H77" i="17" s="1"/>
  <c r="G78" i="17"/>
  <c r="H78" i="17" s="1"/>
  <c r="G79" i="17"/>
  <c r="H79" i="17" s="1"/>
  <c r="G80" i="17"/>
  <c r="H80" i="17" s="1"/>
  <c r="G81" i="17"/>
  <c r="H81" i="17" s="1"/>
  <c r="G82" i="17"/>
  <c r="H82" i="17" s="1"/>
  <c r="G126" i="12"/>
  <c r="F126" i="12"/>
  <c r="E126" i="12"/>
  <c r="G125" i="12"/>
  <c r="F125" i="12"/>
  <c r="E125" i="12"/>
  <c r="G124" i="12"/>
  <c r="F124" i="12"/>
  <c r="E124" i="12"/>
  <c r="G123" i="12"/>
  <c r="F123" i="12"/>
  <c r="E123" i="12"/>
  <c r="G122" i="12"/>
  <c r="F122" i="12"/>
  <c r="E122" i="12"/>
  <c r="G121" i="12"/>
  <c r="F121" i="12"/>
  <c r="E121" i="12"/>
  <c r="G120" i="12"/>
  <c r="F120" i="12"/>
  <c r="E120" i="12"/>
  <c r="G119" i="12"/>
  <c r="F119" i="12"/>
  <c r="E119" i="12"/>
  <c r="G118" i="12"/>
  <c r="F118" i="12"/>
  <c r="E118" i="12"/>
  <c r="G117" i="12"/>
  <c r="F117" i="12"/>
  <c r="E117" i="12"/>
  <c r="G116" i="12"/>
  <c r="F116" i="12"/>
  <c r="E116" i="12"/>
  <c r="G115" i="12"/>
  <c r="F115" i="12"/>
  <c r="E115" i="12"/>
  <c r="G114" i="12"/>
  <c r="F114" i="12"/>
  <c r="E114" i="12"/>
  <c r="G113" i="12"/>
  <c r="F113" i="12"/>
  <c r="E113" i="12"/>
  <c r="G110" i="12"/>
  <c r="F110" i="12"/>
  <c r="E110" i="12"/>
  <c r="G109" i="12"/>
  <c r="F109" i="12"/>
  <c r="E109" i="12"/>
  <c r="G108" i="12"/>
  <c r="F108" i="12"/>
  <c r="E108" i="12"/>
  <c r="G107" i="12"/>
  <c r="F107" i="12"/>
  <c r="E107" i="12"/>
  <c r="G106" i="12"/>
  <c r="F106" i="12"/>
  <c r="E106" i="12"/>
  <c r="G105" i="12"/>
  <c r="F105" i="12"/>
  <c r="E105" i="12"/>
  <c r="G104" i="12"/>
  <c r="F104" i="12"/>
  <c r="E104" i="12"/>
  <c r="G103" i="12"/>
  <c r="F103" i="12"/>
  <c r="E103" i="12"/>
  <c r="G102" i="12"/>
  <c r="F102" i="12"/>
  <c r="E102" i="12"/>
  <c r="G101" i="12"/>
  <c r="F101" i="12"/>
  <c r="E101" i="12"/>
  <c r="G100" i="12"/>
  <c r="F100" i="12"/>
  <c r="E100" i="12"/>
  <c r="G99" i="12"/>
  <c r="F99" i="12"/>
  <c r="E99" i="12"/>
  <c r="G98" i="12"/>
  <c r="F98" i="12"/>
  <c r="E98" i="12"/>
  <c r="G97" i="12"/>
  <c r="F97" i="12"/>
  <c r="E97" i="12"/>
  <c r="E82" i="12"/>
  <c r="F82" i="12"/>
  <c r="G82" i="12"/>
  <c r="E83" i="12"/>
  <c r="F83" i="12"/>
  <c r="G83" i="12"/>
  <c r="E84" i="12"/>
  <c r="F84" i="12"/>
  <c r="G84" i="12"/>
  <c r="E85" i="12"/>
  <c r="F85" i="12"/>
  <c r="G85" i="12"/>
  <c r="E86" i="12"/>
  <c r="F86" i="12"/>
  <c r="G86" i="12"/>
  <c r="E87" i="12"/>
  <c r="F87" i="12"/>
  <c r="G87" i="12"/>
  <c r="E88" i="12"/>
  <c r="F88" i="12"/>
  <c r="G88" i="12"/>
  <c r="E89" i="12"/>
  <c r="F89" i="12"/>
  <c r="G89" i="12"/>
  <c r="E90" i="12"/>
  <c r="F90" i="12"/>
  <c r="G90" i="12"/>
  <c r="E91" i="12"/>
  <c r="F91" i="12"/>
  <c r="G91" i="12"/>
  <c r="E92" i="12"/>
  <c r="F92" i="12"/>
  <c r="G92" i="12"/>
  <c r="E93" i="12"/>
  <c r="F93" i="12"/>
  <c r="G93" i="12"/>
  <c r="E94" i="12"/>
  <c r="F94" i="12"/>
  <c r="G94" i="12"/>
  <c r="G81" i="12"/>
  <c r="F81" i="12"/>
  <c r="E81" i="12"/>
  <c r="A16" i="17"/>
  <c r="A17" i="17" s="1"/>
  <c r="A18" i="17" s="1"/>
  <c r="A19" i="17" s="1"/>
  <c r="A20" i="17" s="1"/>
  <c r="A21" i="17" s="1"/>
  <c r="A22" i="17" s="1"/>
  <c r="A23" i="17" s="1"/>
  <c r="A24" i="17" s="1"/>
  <c r="A25" i="17" s="1"/>
  <c r="A26" i="17" s="1"/>
  <c r="A27" i="17" s="1"/>
  <c r="A28" i="17" s="1"/>
  <c r="A29" i="17" s="1"/>
  <c r="A30" i="17" s="1"/>
  <c r="A31" i="17" s="1"/>
  <c r="A32" i="17" s="1"/>
  <c r="A33" i="17" s="1"/>
  <c r="A34" i="17" s="1"/>
  <c r="A35" i="17" s="1"/>
  <c r="A36" i="17" s="1"/>
  <c r="A37" i="17" s="1"/>
  <c r="A38" i="17" s="1"/>
  <c r="A39" i="17" s="1"/>
  <c r="A40" i="17" s="1"/>
  <c r="A41" i="17" s="1"/>
  <c r="A42" i="17" s="1"/>
  <c r="A43" i="17" s="1"/>
  <c r="A44" i="17" s="1"/>
  <c r="A45" i="17" s="1"/>
  <c r="A46" i="17" s="1"/>
  <c r="A47" i="17" s="1"/>
  <c r="A48" i="17" s="1"/>
  <c r="A49" i="17" s="1"/>
  <c r="A50" i="17" s="1"/>
  <c r="A51" i="17" s="1"/>
  <c r="A52" i="17" s="1"/>
  <c r="A53" i="17" s="1"/>
  <c r="A54" i="17" s="1"/>
  <c r="A55" i="17" s="1"/>
  <c r="A56" i="17" s="1"/>
  <c r="A57" i="17" s="1"/>
  <c r="A58"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124" i="17" s="1"/>
  <c r="A125" i="17" s="1"/>
  <c r="A126" i="17" s="1"/>
  <c r="A127" i="17" s="1"/>
  <c r="A128" i="17" s="1"/>
  <c r="A129" i="17" s="1"/>
  <c r="A130" i="17" s="1"/>
  <c r="A131" i="17" s="1"/>
  <c r="A132" i="17" s="1"/>
  <c r="A133" i="17" s="1"/>
  <c r="A134" i="17" s="1"/>
  <c r="A135" i="17" s="1"/>
  <c r="A136" i="17" s="1"/>
  <c r="A137" i="17" s="1"/>
  <c r="A138" i="17" s="1"/>
  <c r="A139" i="17" s="1"/>
  <c r="A140" i="17" s="1"/>
  <c r="A141" i="17" s="1"/>
  <c r="A142" i="17" s="1"/>
  <c r="A143" i="17" s="1"/>
  <c r="A144" i="17" s="1"/>
  <c r="A145" i="17" s="1"/>
  <c r="A146" i="17" s="1"/>
  <c r="A147" i="17" s="1"/>
  <c r="A148" i="17" s="1"/>
  <c r="A149" i="17" s="1"/>
  <c r="A150" i="17" s="1"/>
  <c r="A151" i="17" s="1"/>
  <c r="A152" i="17" s="1"/>
  <c r="A153" i="17" s="1"/>
  <c r="A154" i="17" s="1"/>
  <c r="A155" i="17" s="1"/>
  <c r="A156" i="17" s="1"/>
  <c r="A157" i="17" s="1"/>
  <c r="A158" i="17" s="1"/>
  <c r="A159" i="17" s="1"/>
  <c r="A160" i="17" s="1"/>
  <c r="A161" i="17" s="1"/>
  <c r="A162" i="17" s="1"/>
  <c r="A163" i="17" s="1"/>
  <c r="A164" i="17" s="1"/>
  <c r="A165" i="17" s="1"/>
  <c r="A166" i="17" s="1"/>
  <c r="A167" i="17" s="1"/>
  <c r="A168" i="17" s="1"/>
  <c r="A169" i="17" s="1"/>
  <c r="A170" i="17" s="1"/>
  <c r="A171" i="17" s="1"/>
  <c r="A172" i="17" s="1"/>
  <c r="A173" i="17" s="1"/>
  <c r="A174" i="17" s="1"/>
  <c r="A175" i="17" s="1"/>
  <c r="A176" i="17" s="1"/>
  <c r="A177" i="17" s="1"/>
  <c r="A178" i="17" s="1"/>
  <c r="A179" i="17" s="1"/>
  <c r="A180" i="17" s="1"/>
  <c r="A181" i="17" s="1"/>
  <c r="A182" i="17" s="1"/>
  <c r="A183" i="17" s="1"/>
  <c r="A184" i="17" s="1"/>
  <c r="A185" i="17" s="1"/>
  <c r="A186" i="17" s="1"/>
  <c r="A187" i="17" s="1"/>
  <c r="A188" i="17" s="1"/>
  <c r="A189" i="17" s="1"/>
  <c r="A190" i="17" s="1"/>
  <c r="A191" i="17" s="1"/>
  <c r="A192" i="17" s="1"/>
  <c r="A193" i="17" s="1"/>
  <c r="A194" i="17" s="1"/>
  <c r="A195" i="17" s="1"/>
  <c r="A196" i="17" s="1"/>
  <c r="A197" i="17" s="1"/>
  <c r="A198" i="17" s="1"/>
  <c r="A199" i="17" s="1"/>
  <c r="A200" i="17" s="1"/>
  <c r="A201" i="17" s="1"/>
  <c r="A202" i="17" s="1"/>
  <c r="A203" i="17" s="1"/>
  <c r="A204" i="17" s="1"/>
  <c r="A205" i="17" s="1"/>
  <c r="A206" i="17" s="1"/>
  <c r="A207" i="17" s="1"/>
  <c r="A208" i="17" s="1"/>
  <c r="A209" i="17" s="1"/>
  <c r="A210" i="17" s="1"/>
  <c r="A211" i="17" s="1"/>
  <c r="A212" i="17" s="1"/>
  <c r="A213" i="17" s="1"/>
  <c r="D20" i="27" l="1" a="1"/>
  <c r="D20" i="27" s="1"/>
  <c r="H64" i="17"/>
  <c r="D10" i="27" a="1"/>
  <c r="D10" i="27" s="1"/>
  <c r="D64" i="27" a="1"/>
  <c r="D64" i="27" s="1"/>
  <c r="D16" i="27" a="1"/>
  <c r="D16" i="27" s="1"/>
  <c r="D51" i="27" a="1"/>
  <c r="D51" i="27" s="1"/>
  <c r="D49" i="27" a="1"/>
  <c r="D49" i="27" s="1"/>
  <c r="BH78" i="17"/>
  <c r="BG78" i="17"/>
  <c r="BI78" i="17"/>
  <c r="BJ78" i="17"/>
  <c r="BG77" i="17"/>
  <c r="BH77" i="17"/>
  <c r="BI77" i="17"/>
  <c r="BJ77" i="17"/>
  <c r="BG69" i="17"/>
  <c r="BH69" i="17"/>
  <c r="BI69" i="17"/>
  <c r="BJ69" i="17"/>
  <c r="BG70" i="17"/>
  <c r="BI70" i="17"/>
  <c r="BH70" i="17"/>
  <c r="BJ70" i="17"/>
  <c r="BG76" i="17"/>
  <c r="BI76" i="17"/>
  <c r="BJ76" i="17"/>
  <c r="BH76" i="17"/>
  <c r="BH68" i="17"/>
  <c r="BG68" i="17"/>
  <c r="BI68" i="17"/>
  <c r="BJ68" i="17"/>
  <c r="BG75" i="17"/>
  <c r="BH75" i="17"/>
  <c r="BI75" i="17"/>
  <c r="BJ75" i="17"/>
  <c r="BG67" i="17"/>
  <c r="BI67" i="17"/>
  <c r="BJ67" i="17"/>
  <c r="BH67" i="17"/>
  <c r="BH82" i="17"/>
  <c r="BI82" i="17"/>
  <c r="BG82" i="17"/>
  <c r="BJ82" i="17"/>
  <c r="BH74" i="17"/>
  <c r="BI74" i="17"/>
  <c r="BG74" i="17"/>
  <c r="BJ74" i="17"/>
  <c r="BH66" i="17"/>
  <c r="BI66" i="17"/>
  <c r="BG66" i="17"/>
  <c r="BJ66" i="17"/>
  <c r="BH81" i="17"/>
  <c r="BG81" i="17"/>
  <c r="BI81" i="17"/>
  <c r="BJ81" i="17"/>
  <c r="BG73" i="17"/>
  <c r="BI73" i="17"/>
  <c r="BJ73" i="17"/>
  <c r="BH73" i="17"/>
  <c r="BG65" i="17"/>
  <c r="BI65" i="17"/>
  <c r="BJ65" i="17"/>
  <c r="BH65" i="17"/>
  <c r="BG80" i="17"/>
  <c r="BH80" i="17"/>
  <c r="BI80" i="17"/>
  <c r="BJ80" i="17"/>
  <c r="BH72" i="17"/>
  <c r="BG72" i="17"/>
  <c r="BI72" i="17"/>
  <c r="BJ72" i="17"/>
  <c r="BG64" i="17"/>
  <c r="BI64" i="17"/>
  <c r="BJ64" i="17"/>
  <c r="BH64" i="17"/>
  <c r="BJ79" i="17"/>
  <c r="BG79" i="17"/>
  <c r="BI79" i="17"/>
  <c r="BH79" i="17"/>
  <c r="BJ71" i="17"/>
  <c r="BH71" i="17"/>
  <c r="BG71" i="17"/>
  <c r="BI71" i="17"/>
  <c r="G215" i="17"/>
  <c r="D29" i="27" s="1" a="1"/>
  <c r="D29" i="27" s="1"/>
  <c r="D30" i="27" l="1" a="1"/>
  <c r="D30" i="27" s="1"/>
  <c r="D43" i="15" a="1"/>
  <c r="D43" i="15" s="1"/>
  <c r="D76" i="15" a="1"/>
  <c r="D76" i="15" s="1"/>
  <c r="D21" i="27" a="1"/>
  <c r="D21" i="27" s="1"/>
  <c r="D56" i="27" a="1"/>
  <c r="D56" i="27" s="1"/>
  <c r="D11" i="27" a="1"/>
  <c r="D11" i="27" s="1"/>
  <c r="D42" i="15" a="1"/>
  <c r="D42" i="15" s="1"/>
  <c r="D86" i="15" a="1"/>
  <c r="D86" i="15" s="1"/>
  <c r="D81" i="15" a="1"/>
  <c r="D81" i="15" s="1"/>
  <c r="D78" i="27" a="1"/>
  <c r="D78" i="27" s="1"/>
  <c r="D7" i="27" a="1"/>
  <c r="D7" i="27" s="1"/>
  <c r="D69" i="27" a="1"/>
  <c r="D69" i="27" s="1"/>
  <c r="D9" i="27" a="1"/>
  <c r="D9" i="27" s="1"/>
  <c r="D61" i="15" a="1"/>
  <c r="D61" i="15" s="1"/>
  <c r="D52" i="27" a="1"/>
  <c r="D52" i="27" s="1"/>
  <c r="D53" i="27" a="1"/>
  <c r="D53" i="27" s="1"/>
  <c r="D49" i="15" a="1"/>
  <c r="D49" i="15" s="1"/>
  <c r="D77" i="15" a="1"/>
  <c r="D77" i="15" s="1"/>
  <c r="D85" i="15" a="1"/>
  <c r="D85" i="15" s="1"/>
  <c r="D51" i="15" a="1"/>
  <c r="D51" i="15" s="1"/>
  <c r="D72" i="27" a="1"/>
  <c r="D72" i="27" s="1"/>
  <c r="D47" i="27" a="1"/>
  <c r="D47" i="27" s="1"/>
  <c r="D39" i="15" a="1"/>
  <c r="D39" i="15" s="1"/>
  <c r="D57" i="27" a="1"/>
  <c r="D57" i="27" s="1"/>
  <c r="D12" i="27" a="1"/>
  <c r="D12" i="27" s="1"/>
  <c r="D48" i="27" a="1"/>
  <c r="D48" i="27" s="1"/>
  <c r="D38" i="15" a="1"/>
  <c r="D38" i="15" s="1"/>
  <c r="D79" i="27" a="1"/>
  <c r="D79" i="27" s="1"/>
  <c r="D61" i="27" a="1"/>
  <c r="D61" i="27" s="1"/>
  <c r="D32" i="27" a="1"/>
  <c r="D32" i="27" s="1"/>
  <c r="D54" i="15" a="1"/>
  <c r="D54" i="15" s="1"/>
  <c r="D67" i="27" a="1"/>
  <c r="D67" i="27" s="1"/>
  <c r="D44" i="27" a="1"/>
  <c r="D44" i="27" s="1"/>
  <c r="D36" i="27" a="1"/>
  <c r="D36" i="27" s="1"/>
  <c r="D22" i="27" a="1"/>
  <c r="D22" i="27" s="1"/>
  <c r="D40" i="15" a="1"/>
  <c r="D40" i="15" s="1"/>
  <c r="D59" i="15" a="1"/>
  <c r="D59" i="15" s="1"/>
  <c r="D77" i="27" a="1"/>
  <c r="D77" i="27" s="1"/>
  <c r="D50" i="15" a="1"/>
  <c r="D50" i="15" s="1"/>
  <c r="D63" i="27" a="1"/>
  <c r="D63" i="27" s="1"/>
  <c r="D58" i="15" a="1"/>
  <c r="D58" i="15" s="1"/>
  <c r="D68" i="27" a="1"/>
  <c r="D68" i="27" s="1"/>
  <c r="D40" i="27" a="1"/>
  <c r="D40" i="27" s="1"/>
  <c r="D46" i="15" a="1"/>
  <c r="D46" i="15" s="1"/>
  <c r="D74" i="15" a="1"/>
  <c r="D74" i="15" s="1"/>
  <c r="D35" i="27" a="1"/>
  <c r="D35" i="27" s="1"/>
  <c r="D24" i="27" a="1"/>
  <c r="D24" i="27" s="1"/>
  <c r="D62" i="15" a="1"/>
  <c r="D62" i="15" s="1"/>
  <c r="D70" i="15" a="1"/>
  <c r="D70" i="15" s="1"/>
  <c r="D84" i="15" a="1"/>
  <c r="D84" i="15" s="1"/>
  <c r="D65" i="15" a="1"/>
  <c r="D65" i="15" s="1"/>
  <c r="D14" i="27" a="1"/>
  <c r="D14" i="27" s="1"/>
  <c r="D48" i="15" a="1"/>
  <c r="D48" i="15" s="1"/>
  <c r="D39" i="27" a="1"/>
  <c r="D39" i="27" s="1"/>
  <c r="D47" i="15" a="1"/>
  <c r="D47" i="15" s="1"/>
  <c r="D31" i="27" a="1"/>
  <c r="D31" i="27" s="1"/>
  <c r="D55" i="15" a="1"/>
  <c r="D55" i="15" s="1"/>
  <c r="D66" i="15" a="1"/>
  <c r="D66" i="15" s="1"/>
  <c r="D43" i="27" a="1"/>
  <c r="D43" i="27" s="1"/>
  <c r="D15" i="27" a="1"/>
  <c r="D15" i="27" s="1"/>
  <c r="D71" i="15" a="1"/>
  <c r="D71" i="15" s="1"/>
  <c r="D82" i="15" a="1"/>
  <c r="D82" i="15" s="1"/>
  <c r="D27" i="27" a="1"/>
  <c r="D27" i="27" s="1"/>
  <c r="D19" i="27" a="1"/>
  <c r="D19" i="27" s="1"/>
  <c r="D13" i="27" a="1"/>
  <c r="D13" i="27" s="1"/>
  <c r="D55" i="27" a="1"/>
  <c r="D55" i="27" s="1"/>
  <c r="D73" i="27" a="1"/>
  <c r="D73" i="27" s="1"/>
  <c r="D57" i="15" a="1"/>
  <c r="D57" i="15" s="1"/>
  <c r="D67" i="15" a="1"/>
  <c r="D67" i="15" s="1"/>
  <c r="D59" i="27" a="1"/>
  <c r="D59" i="27" s="1"/>
  <c r="D75" i="15" a="1"/>
  <c r="D75" i="15" s="1"/>
  <c r="D42" i="27" a="1"/>
  <c r="D42" i="27" s="1"/>
  <c r="D23" i="27" a="1"/>
  <c r="D23" i="27" s="1"/>
  <c r="D63" i="15" a="1"/>
  <c r="D63" i="15" s="1"/>
  <c r="D80" i="27" a="1"/>
  <c r="D80" i="27" s="1"/>
  <c r="D26" i="27" a="1"/>
  <c r="D26" i="27" s="1"/>
  <c r="D71" i="27" a="1"/>
  <c r="D71" i="27" s="1"/>
  <c r="D79" i="15" a="1"/>
  <c r="D79" i="15" s="1"/>
  <c r="D87" i="15" a="1"/>
  <c r="D87" i="15" s="1"/>
  <c r="D46" i="27" a="1"/>
  <c r="D46" i="27" s="1"/>
  <c r="D33" i="27" a="1"/>
  <c r="D33" i="27" s="1"/>
  <c r="D37" i="15" a="1"/>
  <c r="D37" i="15" s="1"/>
  <c r="D8" i="27" a="1"/>
  <c r="D8" i="27" s="1"/>
  <c r="D50" i="27" a="1"/>
  <c r="D50" i="27" s="1"/>
  <c r="D56" i="15" a="1"/>
  <c r="D56" i="15" s="1"/>
  <c r="D44" i="15" a="1"/>
  <c r="D44" i="15" s="1"/>
  <c r="D64" i="15" a="1"/>
  <c r="D64" i="15" s="1"/>
  <c r="D83" i="15" a="1"/>
  <c r="D83" i="15" s="1"/>
  <c r="D34" i="27" a="1"/>
  <c r="D34" i="27" s="1"/>
  <c r="D60" i="15" a="1"/>
  <c r="D60" i="15" s="1"/>
  <c r="D80" i="15" a="1"/>
  <c r="D80" i="15" s="1"/>
  <c r="D38" i="27" a="1"/>
  <c r="D38" i="27" s="1"/>
  <c r="D18" i="27" a="1"/>
  <c r="D18" i="27" s="1"/>
  <c r="D28" i="27" a="1"/>
  <c r="D28" i="27" s="1"/>
  <c r="D73" i="15" a="1"/>
  <c r="D73" i="15" s="1"/>
  <c r="D62" i="27" a="1"/>
  <c r="D62" i="27" s="1"/>
  <c r="D60" i="27" a="1"/>
  <c r="D60" i="27" s="1"/>
  <c r="D70" i="27" a="1"/>
  <c r="D70" i="27" s="1"/>
  <c r="D41" i="27" a="1"/>
  <c r="D41" i="27" s="1"/>
  <c r="D54" i="27" a="1"/>
  <c r="D54" i="27" s="1"/>
  <c r="D76" i="27" a="1"/>
  <c r="D76" i="27" s="1"/>
  <c r="D52" i="15" a="1"/>
  <c r="D52" i="15" s="1"/>
  <c r="D72" i="15" a="1"/>
  <c r="D72" i="15" s="1"/>
  <c r="D37" i="27" a="1"/>
  <c r="D37" i="27" s="1"/>
  <c r="D66" i="27" a="1"/>
  <c r="D66" i="27" s="1"/>
  <c r="D68" i="15" a="1"/>
  <c r="D68" i="15" s="1"/>
  <c r="D88" i="15" a="1"/>
  <c r="D88" i="15" s="1"/>
  <c r="D74" i="27" a="1"/>
  <c r="D74" i="27" s="1"/>
  <c r="D78" i="15" a="1"/>
  <c r="D78" i="15" s="1"/>
  <c r="D65" i="27" a="1"/>
  <c r="D65" i="27" s="1"/>
  <c r="D25" i="27" a="1"/>
  <c r="D25" i="27" s="1"/>
  <c r="D45" i="15" a="1"/>
  <c r="D45" i="15" s="1"/>
  <c r="D17" i="27" a="1"/>
  <c r="D17" i="27" s="1"/>
  <c r="D53" i="15" a="1"/>
  <c r="D53" i="15" s="1"/>
  <c r="D75" i="27" a="1"/>
  <c r="D75" i="27" s="1"/>
  <c r="D45" i="27" a="1"/>
  <c r="D45" i="27" s="1"/>
  <c r="D41" i="15" a="1"/>
  <c r="D41" i="15" s="1"/>
  <c r="D69" i="15" a="1"/>
  <c r="D69" i="15" s="1"/>
  <c r="D58" i="27" a="1"/>
  <c r="D58" i="27" s="1"/>
  <c r="BK215" i="17"/>
  <c r="BI215" i="17"/>
  <c r="BJ215" i="17"/>
  <c r="I90" i="27"/>
  <c r="H89" i="27"/>
  <c r="BH215" i="17"/>
  <c r="B10" i="21"/>
  <c r="C10" i="21" s="1"/>
  <c r="B11" i="21" s="1"/>
  <c r="D36" i="15" l="1"/>
  <c r="D6" i="27"/>
  <c r="F89" i="27"/>
  <c r="H94" i="27"/>
  <c r="F90" i="27"/>
  <c r="I94" i="27"/>
  <c r="H215" i="17"/>
  <c r="C11" i="21"/>
  <c r="F94" i="2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<sst xmlns="http://schemas.openxmlformats.org/spreadsheetml/2006/main" count="1932" uniqueCount="910">
  <si>
    <t>Life Cycle Inventory (LCI) Template for Rooftop Units (RTU)</t>
  </si>
  <si>
    <t>kg</t>
  </si>
  <si>
    <t>barge</t>
  </si>
  <si>
    <t>ocean</t>
  </si>
  <si>
    <t>Copper</t>
  </si>
  <si>
    <t>Nitrogen oxides</t>
  </si>
  <si>
    <t>Sulfur oxides</t>
  </si>
  <si>
    <t>river</t>
  </si>
  <si>
    <t>lake</t>
  </si>
  <si>
    <t xml:space="preserve">Life Cycle Inventory (LCI) Template for RTU Products </t>
  </si>
  <si>
    <t>TABLE OF CONTENTS:</t>
  </si>
  <si>
    <t>Intended for the generation of Life Cycle Assessment (LCA)s underlying Environmental Product Declaration (EPD) compliant with:</t>
  </si>
  <si>
    <t>ISO 14040 and 14044 series for LCA</t>
  </si>
  <si>
    <t>https://www.iso.org/standard/38498.html</t>
  </si>
  <si>
    <t>ISO 14040 DS/EN ISO 14040:2006 – ”Environmental management – Life cycle assessment – Principles and framework” &amp; ISO 14044 DS/EN ISO 14044:2006 – ”Environmental management – Life cycle assessment – Requirements and guidelines”</t>
  </si>
  <si>
    <t>ISO 14025 for EPDs</t>
  </si>
  <si>
    <t>https://www.iso.org/standard/38131.html</t>
  </si>
  <si>
    <t>ISO 14025 DS/EN ISO 14025:2006 – ”Environmental labels and declarations – Type III environmental declarations – Principles and procedures”</t>
  </si>
  <si>
    <t>ISO 14027 for PCRs</t>
  </si>
  <si>
    <t>https://www.iso.org/standard/66123.html</t>
  </si>
  <si>
    <t>ISO/TS 14027:2017 – "Environmental labels and declarations — Development of product category rules"</t>
  </si>
  <si>
    <t>ISO 21930 for Building Sector EPDs</t>
  </si>
  <si>
    <t>https://www.iso.org/standard/61694.html</t>
  </si>
  <si>
    <t>ISO 21930:2017 – "Sustainability in buildings and civil engineering works — Core rules for environmental product declarations of construction products and services"</t>
  </si>
  <si>
    <t>EN 15804 for Building Sector EPDs</t>
  </si>
  <si>
    <t>https://www.usgbc.org/resources/en-15804%E2%80%942012-sustainability-construction-works-environmental-product-declarations-core-ru</t>
  </si>
  <si>
    <t>EN 15804—2012 Sustainability of construction works, Environmental product declarations, Core rules for the product category of construction products</t>
  </si>
  <si>
    <t>WRI GHG Protocol Product Level Accounting</t>
  </si>
  <si>
    <t>https://ghgprotocol.org/</t>
  </si>
  <si>
    <t>WRI GHG Protocol: Product Life Cycle Accounting and Reporting Standard</t>
  </si>
  <si>
    <t>Inflation Reduction Act - Standardization of EPDs</t>
  </si>
  <si>
    <t>https://www.democrats.senate.gov/imo/media/doc/inflation_reduction_act_of_2022.pdf</t>
  </si>
  <si>
    <t>What's in it?</t>
  </si>
  <si>
    <t>Tab Description</t>
  </si>
  <si>
    <t>Tab Title</t>
  </si>
  <si>
    <t>Tab Contents</t>
  </si>
  <si>
    <t>Fillable Form</t>
  </si>
  <si>
    <t>General LCI/LCA/EPD Content</t>
  </si>
  <si>
    <t>GEN_EPD</t>
  </si>
  <si>
    <t>A1-A2 Template: Raw Materials &amp; Transport</t>
  </si>
  <si>
    <t>A1-A2: Upstream Mfg</t>
  </si>
  <si>
    <t>A1-A2 - Production: Power generation, production of base materials, pre-products, ancillary materials, processing of secondary materials, packaging materials, extraction and processing of upstream materials and energy along with incoming material transports.</t>
  </si>
  <si>
    <t>A3: Manufacturing</t>
  </si>
  <si>
    <t>A3: Manufacturing: production of ancillary materials or pre-products; energy used and recovered, water consumed, emissions, and waste produced at RTU assembly.</t>
  </si>
  <si>
    <t>A4-A5 Template: Construction/Installation</t>
  </si>
  <si>
    <t>A4-A5: Deliver &amp; Install</t>
  </si>
  <si>
    <r>
      <t xml:space="preserve">A4-A5: Installation: includes power supplies even if not supplied with product, fixing elements in accordance with manufacturer's </t>
    </r>
    <r>
      <rPr>
        <sz val="11"/>
        <rFont val="Calibri"/>
        <family val="2"/>
        <scheme val="minor"/>
      </rPr>
      <t>instructions</t>
    </r>
    <r>
      <rPr>
        <sz val="11"/>
        <color theme="1"/>
        <rFont val="Calibri"/>
        <family val="2"/>
        <scheme val="minor"/>
      </rPr>
      <t>, &amp; other possible accessories necessary for installation, and end-of-life treatment of packaging waste produced during installation</t>
    </r>
  </si>
  <si>
    <t>B1-B6: Use</t>
  </si>
  <si>
    <t>B1-B6: Includes electrical consumption of reference product during operational use, replacement of RTU components, replacement of RTU outright, other consumables and maintenance operations as needed, repaired/replacement/refurbishment, and end-of-life treatment of potential waste incurred during these activities.</t>
  </si>
  <si>
    <t>C1-C4: Disposal</t>
  </si>
  <si>
    <t>C1-C4: Includes deinstallation, collection, transport, and end-of-life treatment of the entire RTU at end of operational service life; also, includes the disposal of the RTU over the reference lifetime. Disposal includes pre-treatment and management of the disposal site. Recycling only accounted for in terms of amount of RTU disposed, i.e., amount disposed is less the amount recycled per recent statistics of the investigated geographic scope specific for this product category (e-waste).</t>
  </si>
  <si>
    <t>D: Supplemental Beyond Life Cycle</t>
  </si>
  <si>
    <t>D: Beyond System</t>
  </si>
  <si>
    <t xml:space="preserve">D: Optional supplementary information declaring potential impacts and benefits of secondary material, secondary fuel or recovered energy leaving the product system based on scenarios. These scenario results are always presented separately from Modules A-C for transparency. </t>
  </si>
  <si>
    <t>Master Data Validation Lists &amp; Dependencies</t>
  </si>
  <si>
    <t>master_list_menus_1</t>
  </si>
  <si>
    <t>Master data validation tables used for pull-down lists.</t>
  </si>
  <si>
    <t>master_list_menus_2</t>
  </si>
  <si>
    <t>DEFINITIONS:</t>
  </si>
  <si>
    <t>Provided definitions for cell types.</t>
  </si>
  <si>
    <t>Color-Coding Key</t>
  </si>
  <si>
    <t>This color cell (yellow) should be filled out by the data provider (e.g., OEM manufacturer): critical information needed for template functionality</t>
  </si>
  <si>
    <t>This color cell (orange/peach) should be filled out by the data provider (e.g., OEM manufacturer): Supplemental information for clarity and/or EPD</t>
  </si>
  <si>
    <t>This color cell (green) should be filled out by an LCA practitioner (e.g., consultant, internal sustainability team) implementing the LCI</t>
  </si>
  <si>
    <t>This color cell (blue) indicates a formula: auto-generated by other entries</t>
  </si>
  <si>
    <t>BLUE text are additional instructions/guidance for data provider</t>
  </si>
  <si>
    <t>GREEN text are for additional instructions/guidance for practitioners implementing LCI</t>
  </si>
  <si>
    <t xml:space="preserve">General EPD Template Fields </t>
  </si>
  <si>
    <t>Product name:</t>
  </si>
  <si>
    <t>Template completed by:</t>
  </si>
  <si>
    <t>Technological, Temporal, &amp; Geographical Representativeness:</t>
  </si>
  <si>
    <t xml:space="preserve">Number of facilities/sites represented by this dataset: </t>
  </si>
  <si>
    <t>From: (MM/YEAR)</t>
  </si>
  <si>
    <t>To: (MM/YEAR)</t>
  </si>
  <si>
    <t>Reporting period/duration:</t>
  </si>
  <si>
    <t>to</t>
  </si>
  <si>
    <t>Validity period/duration:</t>
  </si>
  <si>
    <t>Quantity of RTU Products (unit)</t>
  </si>
  <si>
    <t>Product SKU:</t>
  </si>
  <si>
    <t>Product description:</t>
  </si>
  <si>
    <t>Product usage description:</t>
  </si>
  <si>
    <t>Manufacturing description (Technology):</t>
  </si>
  <si>
    <t>Per ISO 21930:
"The functional unit defines the way in which the identified functions and performance characteristics
of the product are quantified. The primary purpose of the functional unit is to provide a reference by
which product, material and energy flows (input and output data) of a [RTU's] LCA
results and any other information are normalized to produce data expressed on a common basis.."</t>
  </si>
  <si>
    <t>Manufacturing image:</t>
  </si>
  <si>
    <t>RTU PRODUCT SPECS:</t>
  </si>
  <si>
    <t>Capacity:</t>
  </si>
  <si>
    <t>Dimensions:</t>
  </si>
  <si>
    <t>meters</t>
  </si>
  <si>
    <t>by</t>
  </si>
  <si>
    <t>RTU weight:</t>
  </si>
  <si>
    <t>RTU input power:</t>
  </si>
  <si>
    <t>W</t>
  </si>
  <si>
    <t>Lifetime (in hours)</t>
  </si>
  <si>
    <t>hours</t>
  </si>
  <si>
    <t>Link for additional information:</t>
  </si>
  <si>
    <t>NOTE: per ISO 21930, the EPD would include a statement that EPDs are comparable only if they comply with ISO 21930, use the same sub-category PCR where applicable, include all relevant information modules, and are based on equivalent scenarios with respect to the context of construction works.</t>
  </si>
  <si>
    <t>Complementary EPD Digitalization Potential:</t>
  </si>
  <si>
    <t>An overview of the principles and fields of OpenEPD is available here.</t>
  </si>
  <si>
    <t>The openEPD data structure is described for sustainability professionals in the spreadsheet Fields for openEPD.  IT professionals may find the formal API definition more helpful.</t>
  </si>
  <si>
    <t xml:space="preserve">The Fields for OpenEPD spreadsheet is organized into tabs: </t>
  </si>
  <si>
    <t>1.       General EPD Fields defined for all EPDs (e.g. unique ID, date of expiration, product name, declared unit, program operator, PCR, manufacturer).  Some of these are data structures which have their own schema with required and optional fields.</t>
  </si>
  <si>
    <r>
      <t>2.</t>
    </r>
    <r>
      <rPr>
        <sz val="7"/>
        <rFont val="Calibri"/>
        <family val="2"/>
        <scheme val="minor"/>
      </rPr>
      <t xml:space="preserve">       </t>
    </r>
    <r>
      <rPr>
        <sz val="11"/>
        <rFont val="Calibri"/>
        <family val="2"/>
        <scheme val="minor"/>
      </rPr>
      <t>Schemas that describe records with multiple pieces of information (e.g. organizations, plants, PCRs, impacts, resource use and output flows, etc.).  These records are expressed as JSON</t>
    </r>
    <r>
      <rPr>
        <vertAlign val="superscript"/>
        <sz val="11"/>
        <rFont val="Calibri"/>
        <family val="2"/>
        <scheme val="minor"/>
      </rPr>
      <t>[1]</t>
    </r>
    <r>
      <rPr>
        <sz val="11"/>
        <rFont val="Calibri"/>
        <family val="2"/>
        <scheme val="minor"/>
      </rPr>
      <t xml:space="preserve"> objects. </t>
    </r>
  </si>
  <si>
    <r>
      <t>3.</t>
    </r>
    <r>
      <rPr>
        <sz val="7"/>
        <rFont val="Calibri"/>
        <family val="2"/>
        <scheme val="minor"/>
      </rPr>
      <t xml:space="preserve">       </t>
    </r>
    <r>
      <rPr>
        <sz val="11"/>
        <rFont val="Calibri"/>
        <family val="2"/>
        <scheme val="minor"/>
      </rPr>
      <t>Additional tabs describing topics that do not easily fit in the first two tabs, such as the list of defined LCIA methods.</t>
    </r>
  </si>
  <si>
    <t>[1] JSON, or JavaScript Object Notation, is the most common text-based format used on the internet for exchanging structured data. Originally based on JavaScript, it is now supported and routinely used in all major programming languages and browsers because it is easy for both humans and machines to read and write.</t>
  </si>
  <si>
    <t>For Example, the EPD digitization schema includes fields that point to common background datasets used, e.g., that might be prescribed in templates as defined in ACLCA 2022 PCR Comparability Toolkit guidance for green procurement.</t>
  </si>
  <si>
    <t>BOM (Bill of Materials) - Inputs Feed A1-Upstream Materials Mfg. &amp; Incoming Transport, A4-A5 Deliver &amp; Install, &amp; B1-6 Use &amp; Maintenance</t>
  </si>
  <si>
    <t>NOTE: Expand these columns to enter additional vendor/transport info; space for 4 vendors respective origins, transport modes, transport origin, and transport distance</t>
  </si>
  <si>
    <t>Parameters from General EPD Tab:</t>
  </si>
  <si>
    <r>
      <t>Per item product weight (from</t>
    </r>
    <r>
      <rPr>
        <b/>
        <sz val="11"/>
        <color theme="1"/>
        <rFont val="Calibri"/>
        <family val="2"/>
        <scheme val="minor"/>
      </rPr>
      <t xml:space="preserve"> gen_epd </t>
    </r>
    <r>
      <rPr>
        <sz val="11"/>
        <color theme="1"/>
        <rFont val="Calibri"/>
        <family val="2"/>
        <scheme val="minor"/>
      </rPr>
      <t>tab)</t>
    </r>
  </si>
  <si>
    <t>WEIGHT INPUT CALCULATOR FOR RETURNABLES/REUSABLES SUCH AS PACKAGING/ANCILLARIES</t>
  </si>
  <si>
    <r>
      <t xml:space="preserve">Reporting period (from </t>
    </r>
    <r>
      <rPr>
        <b/>
        <sz val="11"/>
        <color theme="1"/>
        <rFont val="Calibri"/>
        <family val="2"/>
        <scheme val="minor"/>
      </rPr>
      <t>gen_epd</t>
    </r>
    <r>
      <rPr>
        <sz val="11"/>
        <color theme="1"/>
        <rFont val="Calibri"/>
        <family val="2"/>
        <scheme val="minor"/>
      </rPr>
      <t xml:space="preserve"> tab)</t>
    </r>
  </si>
  <si>
    <t>months</t>
  </si>
  <si>
    <t>*for packaging, e.g., pallets, and/or ancillaries only indicate mass consumed per product. An estimate based on # product items/component/# component units uses is sufficient at this analysis level.</t>
  </si>
  <si>
    <t>kg per packaging/ancillary item (e.g., kg/pallet, kg/drum degreaser, kg/reusable item)</t>
  </si>
  <si>
    <t># packaging or ancillary times/transport load where used for distribution (especially if loads cube out before they weigh out)</t>
  </si>
  <si>
    <r>
      <t xml:space="preserve">Reporting basis (calculated from </t>
    </r>
    <r>
      <rPr>
        <b/>
        <sz val="11"/>
        <color theme="1"/>
        <rFont val="Calibri"/>
        <family val="2"/>
        <scheme val="minor"/>
      </rPr>
      <t>gen_epd</t>
    </r>
    <r>
      <rPr>
        <sz val="11"/>
        <color theme="1"/>
        <rFont val="Calibri"/>
        <family val="2"/>
        <scheme val="minor"/>
      </rPr>
      <t xml:space="preserve"> tab)</t>
    </r>
  </si>
  <si>
    <t>items/year</t>
  </si>
  <si>
    <t># product items produced per packaging item/ancillary component, e.g., pallet, drum degreaser</t>
  </si>
  <si>
    <t>kg/year</t>
  </si>
  <si>
    <t># uses packaging or ancillary item (e.g., trip number for pallets, solvent recovery yield)</t>
  </si>
  <si>
    <t>SAMPLE RTU LCI DATA COLLECTION FORM - Inputs from bill of materials (BOM)</t>
  </si>
  <si>
    <t xml:space="preserve">TRANSPORT OF INCOMING MATERIALS </t>
  </si>
  <si>
    <t>Additional Information</t>
  </si>
  <si>
    <t>Pointer to Dataset</t>
  </si>
  <si>
    <t>First Tier Vendor #1 - Geo</t>
  </si>
  <si>
    <t>First Tier Vendor #1 - Transport</t>
  </si>
  <si>
    <t>First Tier Vendor #2 - Geo</t>
  </si>
  <si>
    <t>First Tier Vendor #2 - Transport</t>
  </si>
  <si>
    <t>First Tier Vendor #3 - Geo</t>
  </si>
  <si>
    <t>First Tier Vendor #3 - Transport</t>
  </si>
  <si>
    <t>First Tier Vendor #4 - Geo</t>
  </si>
  <si>
    <t>First Tier Vendor #4 - Transport</t>
  </si>
  <si>
    <t>Transport Summary</t>
  </si>
  <si>
    <t>LINE ITEM #</t>
  </si>
  <si>
    <t>Part#</t>
  </si>
  <si>
    <t>Material Input Name</t>
  </si>
  <si>
    <t>End Use(s) of Material</t>
  </si>
  <si>
    <r>
      <t xml:space="preserve">Amount 
</t>
    </r>
    <r>
      <rPr>
        <sz val="8"/>
        <rFont val="Calibri"/>
        <family val="2"/>
        <scheme val="minor"/>
      </rPr>
      <t>(kg material /piece material)</t>
    </r>
  </si>
  <si>
    <r>
      <t xml:space="preserve">Amount </t>
    </r>
    <r>
      <rPr>
        <sz val="8"/>
        <rFont val="Calibri"/>
        <family val="2"/>
        <scheme val="minor"/>
      </rPr>
      <t>(pieces/</t>
    </r>
    <r>
      <rPr>
        <b/>
        <sz val="8"/>
        <rFont val="Calibri"/>
        <family val="2"/>
        <scheme val="minor"/>
      </rPr>
      <t xml:space="preserve"> </t>
    </r>
    <r>
      <rPr>
        <sz val="8"/>
        <rFont val="Calibri"/>
        <family val="2"/>
        <scheme val="minor"/>
      </rPr>
      <t>product item)</t>
    </r>
  </si>
  <si>
    <r>
      <t xml:space="preserve">Amount </t>
    </r>
    <r>
      <rPr>
        <sz val="8"/>
        <rFont val="Calibri"/>
        <family val="2"/>
        <scheme val="minor"/>
      </rPr>
      <t>(kg/item product)</t>
    </r>
  </si>
  <si>
    <r>
      <t xml:space="preserve">Weight </t>
    </r>
    <r>
      <rPr>
        <sz val="8"/>
        <rFont val="Calibri"/>
        <family val="2"/>
        <scheme val="minor"/>
      </rPr>
      <t>(%)</t>
    </r>
  </si>
  <si>
    <t>RTU EPD Component Group</t>
  </si>
  <si>
    <t>Component Subtype</t>
  </si>
  <si>
    <t>% Supply Vendor #1</t>
  </si>
  <si>
    <t>Material Origin (if known)</t>
  </si>
  <si>
    <t>City</t>
  </si>
  <si>
    <t>State/Province/Region</t>
  </si>
  <si>
    <t>Country</t>
  </si>
  <si>
    <t xml:space="preserve">Mode 1 </t>
  </si>
  <si>
    <t>% by this Mode</t>
  </si>
  <si>
    <t>Mode 2</t>
  </si>
  <si>
    <t>km from Vendor to Facility</t>
  </si>
  <si>
    <t>% Supply Vendor #2</t>
  </si>
  <si>
    <t>% Supply Vendor #3</t>
  </si>
  <si>
    <t>% Supply Vendor #4</t>
  </si>
  <si>
    <t>(e.g., additional relevant information on material composition, incoming transport configuration, recycled content, data source)</t>
  </si>
  <si>
    <t>Vendor 1</t>
  </si>
  <si>
    <t>Vendor 2</t>
  </si>
  <si>
    <t>Vendor 3</t>
  </si>
  <si>
    <t>Vendor 4</t>
  </si>
  <si>
    <t>Material 1</t>
  </si>
  <si>
    <t>Van</t>
  </si>
  <si>
    <t>Material 2</t>
  </si>
  <si>
    <t>Material 3</t>
  </si>
  <si>
    <t>Material 4</t>
  </si>
  <si>
    <t>Material 5</t>
  </si>
  <si>
    <t>Material 6</t>
  </si>
  <si>
    <t>Material 7</t>
  </si>
  <si>
    <t>Material 8</t>
  </si>
  <si>
    <t>Material 9</t>
  </si>
  <si>
    <t>Material 10</t>
  </si>
  <si>
    <t>Material 11</t>
  </si>
  <si>
    <t>Material 12</t>
  </si>
  <si>
    <t>Material 13</t>
  </si>
  <si>
    <t>Material 14</t>
  </si>
  <si>
    <t>Material 15</t>
  </si>
  <si>
    <t>Material 16</t>
  </si>
  <si>
    <t>Material 17</t>
  </si>
  <si>
    <t>Material 18</t>
  </si>
  <si>
    <t>Material 19</t>
  </si>
  <si>
    <t>Material 20</t>
  </si>
  <si>
    <t>Material 21</t>
  </si>
  <si>
    <t>Material 22</t>
  </si>
  <si>
    <t>Material 23</t>
  </si>
  <si>
    <t>Material 24</t>
  </si>
  <si>
    <t>Material 25</t>
  </si>
  <si>
    <t>Material 26</t>
  </si>
  <si>
    <t>Material 27</t>
  </si>
  <si>
    <t>Material 28</t>
  </si>
  <si>
    <t>Material 29</t>
  </si>
  <si>
    <t>Material 30</t>
  </si>
  <si>
    <t>Material 31</t>
  </si>
  <si>
    <t>Material 32</t>
  </si>
  <si>
    <t>Material 33</t>
  </si>
  <si>
    <t>Material 34</t>
  </si>
  <si>
    <t>Material 35</t>
  </si>
  <si>
    <t>Material 36</t>
  </si>
  <si>
    <t>Material 37</t>
  </si>
  <si>
    <t>Material 38</t>
  </si>
  <si>
    <t>Material 39</t>
  </si>
  <si>
    <t>Material 40</t>
  </si>
  <si>
    <t>Material 41</t>
  </si>
  <si>
    <t>Material 42</t>
  </si>
  <si>
    <t>Material 43</t>
  </si>
  <si>
    <t>Material 44</t>
  </si>
  <si>
    <t>Material 45</t>
  </si>
  <si>
    <t>Material 46</t>
  </si>
  <si>
    <t>Material 47</t>
  </si>
  <si>
    <t>Material 48</t>
  </si>
  <si>
    <t>Material 49</t>
  </si>
  <si>
    <t>Material 50</t>
  </si>
  <si>
    <t>Material 51</t>
  </si>
  <si>
    <t>Material 52</t>
  </si>
  <si>
    <t>Material 53</t>
  </si>
  <si>
    <t>Material 54</t>
  </si>
  <si>
    <t>Material 55</t>
  </si>
  <si>
    <t>Material 56</t>
  </si>
  <si>
    <t>Material 57</t>
  </si>
  <si>
    <t>Material 58</t>
  </si>
  <si>
    <t>Material 59</t>
  </si>
  <si>
    <t>Material 60</t>
  </si>
  <si>
    <t>Material 61</t>
  </si>
  <si>
    <t>Material 62</t>
  </si>
  <si>
    <t>Material 63</t>
  </si>
  <si>
    <t>Material 64</t>
  </si>
  <si>
    <t>Material 65</t>
  </si>
  <si>
    <t>Material 66</t>
  </si>
  <si>
    <t>Material 67</t>
  </si>
  <si>
    <t>Material 68</t>
  </si>
  <si>
    <t>Material 69</t>
  </si>
  <si>
    <t>Material 70</t>
  </si>
  <si>
    <t>Material 71</t>
  </si>
  <si>
    <t>Material 72</t>
  </si>
  <si>
    <t>Material 73</t>
  </si>
  <si>
    <t>Material 74</t>
  </si>
  <si>
    <t>Material 75</t>
  </si>
  <si>
    <t>Material 76</t>
  </si>
  <si>
    <t>Material 77</t>
  </si>
  <si>
    <t>Material 78</t>
  </si>
  <si>
    <t>Material 79</t>
  </si>
  <si>
    <t>Material 80</t>
  </si>
  <si>
    <t>Material 81</t>
  </si>
  <si>
    <t>Material 82</t>
  </si>
  <si>
    <t>Material 83</t>
  </si>
  <si>
    <t>Material 84</t>
  </si>
  <si>
    <t>Material 85</t>
  </si>
  <si>
    <t>Material 86</t>
  </si>
  <si>
    <t>Material 87</t>
  </si>
  <si>
    <t>Material 88</t>
  </si>
  <si>
    <t>Material 89</t>
  </si>
  <si>
    <t>Material 90</t>
  </si>
  <si>
    <t>Material 91</t>
  </si>
  <si>
    <t>Material 92</t>
  </si>
  <si>
    <t>Material 93</t>
  </si>
  <si>
    <t>Material 94</t>
  </si>
  <si>
    <t>Material 95</t>
  </si>
  <si>
    <t>Material 96</t>
  </si>
  <si>
    <t>Material 97</t>
  </si>
  <si>
    <t>Material 98</t>
  </si>
  <si>
    <t>Material 99</t>
  </si>
  <si>
    <t>Material 100</t>
  </si>
  <si>
    <t>Material 101</t>
  </si>
  <si>
    <t>Material 102</t>
  </si>
  <si>
    <t>Material 103</t>
  </si>
  <si>
    <t>Material 104</t>
  </si>
  <si>
    <t>Material 105</t>
  </si>
  <si>
    <t>Material 106</t>
  </si>
  <si>
    <t>Material 107</t>
  </si>
  <si>
    <t>Material 108</t>
  </si>
  <si>
    <t>Material 109</t>
  </si>
  <si>
    <t>Material 110</t>
  </si>
  <si>
    <t>Material 111</t>
  </si>
  <si>
    <t>Material 112</t>
  </si>
  <si>
    <t>Material 113</t>
  </si>
  <si>
    <t>Material 114</t>
  </si>
  <si>
    <t>Material 115</t>
  </si>
  <si>
    <t>Material 116</t>
  </si>
  <si>
    <t>Material 117</t>
  </si>
  <si>
    <t>Material 118</t>
  </si>
  <si>
    <t>Material 119</t>
  </si>
  <si>
    <t>Material 120</t>
  </si>
  <si>
    <t>Material 121</t>
  </si>
  <si>
    <t>Material 122</t>
  </si>
  <si>
    <t>Material 123</t>
  </si>
  <si>
    <t>Material 124</t>
  </si>
  <si>
    <t>Material 125</t>
  </si>
  <si>
    <t>Material 126</t>
  </si>
  <si>
    <t>Material 127</t>
  </si>
  <si>
    <t>Material 128</t>
  </si>
  <si>
    <t>Material 129</t>
  </si>
  <si>
    <t>Material 130</t>
  </si>
  <si>
    <t>Material 131</t>
  </si>
  <si>
    <t>Material 132</t>
  </si>
  <si>
    <t>Material 133</t>
  </si>
  <si>
    <t>Material 134</t>
  </si>
  <si>
    <t>Material 135</t>
  </si>
  <si>
    <t>Material 136</t>
  </si>
  <si>
    <t>Material 137</t>
  </si>
  <si>
    <t>Material 138</t>
  </si>
  <si>
    <t>Material 139</t>
  </si>
  <si>
    <t>Material 140</t>
  </si>
  <si>
    <t>Material 141</t>
  </si>
  <si>
    <t>Material 142</t>
  </si>
  <si>
    <t>Material 143</t>
  </si>
  <si>
    <t>Material 144</t>
  </si>
  <si>
    <t>Material 145</t>
  </si>
  <si>
    <t>Material 146</t>
  </si>
  <si>
    <t>Material 147</t>
  </si>
  <si>
    <t>Material 148</t>
  </si>
  <si>
    <t>Material 149</t>
  </si>
  <si>
    <t>Material 150</t>
  </si>
  <si>
    <t>Material 151</t>
  </si>
  <si>
    <t>Material 152</t>
  </si>
  <si>
    <t>Material 153</t>
  </si>
  <si>
    <t>Material 154</t>
  </si>
  <si>
    <t>Material 155</t>
  </si>
  <si>
    <t>Material 156</t>
  </si>
  <si>
    <t>Material 157</t>
  </si>
  <si>
    <t>Material 158</t>
  </si>
  <si>
    <t>Material 159</t>
  </si>
  <si>
    <t>Material 160</t>
  </si>
  <si>
    <t>Material 161</t>
  </si>
  <si>
    <t>Material 162</t>
  </si>
  <si>
    <t>Material 163</t>
  </si>
  <si>
    <t>Material 164</t>
  </si>
  <si>
    <t>Material 165</t>
  </si>
  <si>
    <t>Material 166</t>
  </si>
  <si>
    <t>Material 167</t>
  </si>
  <si>
    <t>Material 168</t>
  </si>
  <si>
    <t>Material 169</t>
  </si>
  <si>
    <t>Material 170</t>
  </si>
  <si>
    <t>Material 171</t>
  </si>
  <si>
    <t>Material 172</t>
  </si>
  <si>
    <t>Material 173</t>
  </si>
  <si>
    <t>Material 174</t>
  </si>
  <si>
    <t>Material 175</t>
  </si>
  <si>
    <t>Material 176</t>
  </si>
  <si>
    <t>Material 177</t>
  </si>
  <si>
    <t>Material 178</t>
  </si>
  <si>
    <t>Material 179</t>
  </si>
  <si>
    <t>Material 180</t>
  </si>
  <si>
    <t>Material 181</t>
  </si>
  <si>
    <t>Material 182</t>
  </si>
  <si>
    <t>Material 183</t>
  </si>
  <si>
    <t>Material 184</t>
  </si>
  <si>
    <t>Material 185</t>
  </si>
  <si>
    <t>Material 186</t>
  </si>
  <si>
    <t>Material 187</t>
  </si>
  <si>
    <t>Material 188</t>
  </si>
  <si>
    <t>Material 189</t>
  </si>
  <si>
    <t>Material 190</t>
  </si>
  <si>
    <t>Material 191</t>
  </si>
  <si>
    <t>Material 192</t>
  </si>
  <si>
    <t>Material 193</t>
  </si>
  <si>
    <t>Material 194</t>
  </si>
  <si>
    <t>Material 195</t>
  </si>
  <si>
    <t>Material 196</t>
  </si>
  <si>
    <t>Material 197</t>
  </si>
  <si>
    <t>Material 198</t>
  </si>
  <si>
    <t>Material 199</t>
  </si>
  <si>
    <t>Material 200</t>
  </si>
  <si>
    <t>Mass balance check</t>
  </si>
  <si>
    <t>A1 Materials LCI Summary (sums from BOM)</t>
  </si>
  <si>
    <t>kg per RTU</t>
  </si>
  <si>
    <t>Electrical</t>
  </si>
  <si>
    <t>Contactors</t>
  </si>
  <si>
    <t>Control panel</t>
  </si>
  <si>
    <t>Relays</t>
  </si>
  <si>
    <t>Sensors</t>
  </si>
  <si>
    <t>Thermostat</t>
  </si>
  <si>
    <t>Wiring harnesses</t>
  </si>
  <si>
    <t>Documentation and Manuals</t>
  </si>
  <si>
    <t>Paper</t>
  </si>
  <si>
    <t>Fasteners and Hardware</t>
  </si>
  <si>
    <t>Clamps</t>
  </si>
  <si>
    <t>Mounting brackets</t>
  </si>
  <si>
    <t>Nuts bolts and screws</t>
  </si>
  <si>
    <t>Filters and Filtration</t>
  </si>
  <si>
    <t>Air filters</t>
  </si>
  <si>
    <t>Dehumidification filters</t>
  </si>
  <si>
    <t>Insulation and Seals</t>
  </si>
  <si>
    <t>Gaskets</t>
  </si>
  <si>
    <t>Insulation material</t>
  </si>
  <si>
    <t>Seals</t>
  </si>
  <si>
    <t>Mechanical</t>
  </si>
  <si>
    <t>Blower motor</t>
  </si>
  <si>
    <t>Compressor</t>
  </si>
  <si>
    <t>Dampers</t>
  </si>
  <si>
    <t>Evaporator coil</t>
  </si>
  <si>
    <t>Fans</t>
  </si>
  <si>
    <t>Piping and Plumbing</t>
  </si>
  <si>
    <t>Condensate pans</t>
  </si>
  <si>
    <t>Drain lines</t>
  </si>
  <si>
    <t>Piping insulation</t>
  </si>
  <si>
    <t>Water lines</t>
  </si>
  <si>
    <t>Refrigeration</t>
  </si>
  <si>
    <t>Expansion valve</t>
  </si>
  <si>
    <t>Refrigerant control valves</t>
  </si>
  <si>
    <t>Refrigerant filter/drier</t>
  </si>
  <si>
    <t>Refrigerant lines</t>
  </si>
  <si>
    <t>Sight glass</t>
  </si>
  <si>
    <t>Safety</t>
  </si>
  <si>
    <t>Emergency shutdown</t>
  </si>
  <si>
    <t>Pressure relief valves</t>
  </si>
  <si>
    <t>Safety switches</t>
  </si>
  <si>
    <t>Structural</t>
  </si>
  <si>
    <t>Base</t>
  </si>
  <si>
    <t>Frame</t>
  </si>
  <si>
    <t>Packaging</t>
  </si>
  <si>
    <t>Support brackets</t>
  </si>
  <si>
    <t>A2 - Incoming Material Transport Summary by Mode (sums from BOM)</t>
  </si>
  <si>
    <t>Totals by Modes of Incoming Transport</t>
  </si>
  <si>
    <t xml:space="preserve">tkm </t>
  </si>
  <si>
    <t>van</t>
  </si>
  <si>
    <t>light duty commercial</t>
  </si>
  <si>
    <t>medium duty commercial 2-axle</t>
  </si>
  <si>
    <t>3-axle truck single unit</t>
  </si>
  <si>
    <t>6-axle semi-trailer combo truck</t>
  </si>
  <si>
    <t>containership</t>
  </si>
  <si>
    <t>air freight</t>
  </si>
  <si>
    <t>rail freight</t>
  </si>
  <si>
    <t>Excluded (per LCI approach and in the PEP):</t>
  </si>
  <si>
    <t>Production of capital and/or construction equipment used for installation (e.g., ladders, cranes)</t>
  </si>
  <si>
    <t>Additional elements not provided by manufacturer</t>
  </si>
  <si>
    <t>A1-A3: Production: Power generation, production of base materials, pre-products, ancillary materials, processing of secondary materials, packaging materials, installation of products; transport of base materials and purchased components as well as in-house transport is taken into account.</t>
  </si>
  <si>
    <t>ln_meters/year</t>
  </si>
  <si>
    <t xml:space="preserve">Allocation of Facility Inputs/Outputs </t>
  </si>
  <si>
    <t>Use Either Whole Facility Data Inputs or Process Based Data Inputs Sections Below</t>
  </si>
  <si>
    <t>Inputs - OPTION 1: Whole Facility Data Inputs</t>
  </si>
  <si>
    <t>Is space conditioning included in the values input below?</t>
  </si>
  <si>
    <t>Quantity per Product Item</t>
  </si>
  <si>
    <t>Quantity</t>
  </si>
  <si>
    <t>Uncertainty Distribution Type for Numeric Value Entry</t>
  </si>
  <si>
    <t>Standard deviation</t>
  </si>
  <si>
    <t>Minimum Value</t>
  </si>
  <si>
    <t>Maximum Value</t>
  </si>
  <si>
    <t>Data Collection Method</t>
  </si>
  <si>
    <t>Electricity - kWh</t>
  </si>
  <si>
    <t>Natural Gas - MJ</t>
  </si>
  <si>
    <t>Chilled Water m3</t>
  </si>
  <si>
    <t>Steam - MJ</t>
  </si>
  <si>
    <t>Heat - MJ</t>
  </si>
  <si>
    <t>Other Facility Input</t>
  </si>
  <si>
    <t>*NOTE: material inputs are entered in BOM tab.</t>
  </si>
  <si>
    <t>**NOTE: can also use process-based accounting for energy inputs - expand rows</t>
  </si>
  <si>
    <t>&lt;-----Expand this row group for Process Based Data Inputs</t>
  </si>
  <si>
    <t>Inputs - OPTION 2: Process Based Energy Consumption for Reporting Period</t>
  </si>
  <si>
    <t>Energy Inputs</t>
  </si>
  <si>
    <t>Electricity (kWh)</t>
  </si>
  <si>
    <t>Natural Gas (m3)</t>
  </si>
  <si>
    <t>Main Process 1</t>
  </si>
  <si>
    <t>Main Process 2</t>
  </si>
  <si>
    <t>Main Process 3</t>
  </si>
  <si>
    <r>
      <t>Subprocess 1</t>
    </r>
    <r>
      <rPr>
        <sz val="11"/>
        <color rgb="FF0000FF"/>
        <rFont val="Calibri"/>
        <family val="2"/>
        <scheme val="minor"/>
      </rPr>
      <t xml:space="preserve"> </t>
    </r>
    <r>
      <rPr>
        <sz val="8"/>
        <color rgb="FF0000FF"/>
        <rFont val="Calibri"/>
        <family val="2"/>
        <scheme val="minor"/>
      </rPr>
      <t>(include allocation % if different from main process)</t>
    </r>
  </si>
  <si>
    <r>
      <t xml:space="preserve">Subprocess 2 </t>
    </r>
    <r>
      <rPr>
        <sz val="8"/>
        <color rgb="FF0000FF"/>
        <rFont val="Calibri"/>
        <family val="2"/>
        <scheme val="minor"/>
      </rPr>
      <t>(include allocation % if different from main process)</t>
    </r>
  </si>
  <si>
    <r>
      <t>Subprocess 3</t>
    </r>
    <r>
      <rPr>
        <sz val="11"/>
        <color rgb="FF0000FF"/>
        <rFont val="Calibri"/>
        <family val="2"/>
        <scheme val="minor"/>
      </rPr>
      <t xml:space="preserve"> </t>
    </r>
    <r>
      <rPr>
        <sz val="8"/>
        <color rgb="FF0000FF"/>
        <rFont val="Calibri"/>
        <family val="2"/>
        <scheme val="minor"/>
      </rPr>
      <t>(include allocation % if different from main process)</t>
    </r>
  </si>
  <si>
    <t>Packaging Final Product</t>
  </si>
  <si>
    <t>Space conditioning</t>
  </si>
  <si>
    <t>Water treatment (on-site)</t>
  </si>
  <si>
    <t>Outputs for Reporting Period</t>
  </si>
  <si>
    <t>Products</t>
  </si>
  <si>
    <t>Kilograms</t>
  </si>
  <si>
    <t>Relative Economic Value</t>
  </si>
  <si>
    <t>Fate/disposition 1</t>
  </si>
  <si>
    <t>%</t>
  </si>
  <si>
    <t>Fate/disposition 2</t>
  </si>
  <si>
    <t>Fate/disposition 3</t>
  </si>
  <si>
    <t>Co-Product 1*</t>
  </si>
  <si>
    <t>Co-Product 2*</t>
  </si>
  <si>
    <t>By-Product 1**</t>
  </si>
  <si>
    <t>By-Product 2**</t>
  </si>
  <si>
    <t>*NOTE: Co-products are desirable secondary goods that are generated during the manufacturing process and can be sold or reused profitably. They might also be products that are usually manufactured together or sequentially because of product or process similarities. Although co-products are usually planned, desirable outputs from the manufacturing process, they can also be used as ingredients in other production processes.</t>
  </si>
  <si>
    <t xml:space="preserve">**NOTE: By-products are materials of value that are produced as a residual of, or incidental to, the production process. By-products can be recycled, sold as is, or used for other purposes. </t>
  </si>
  <si>
    <t>Wastes</t>
  </si>
  <si>
    <t>Process waste 1</t>
  </si>
  <si>
    <t>Process waste 2</t>
  </si>
  <si>
    <t>Process waste 3</t>
  </si>
  <si>
    <t>Packaging waste 1</t>
  </si>
  <si>
    <t>Packaging waste 2</t>
  </si>
  <si>
    <t>Packaging waste 3</t>
  </si>
  <si>
    <t>Hazardous waste</t>
  </si>
  <si>
    <t>Inert waste</t>
  </si>
  <si>
    <t>Other waste (please specify in additional info)</t>
  </si>
  <si>
    <t>Water Inputs &amp; Outputs for Reporting Period</t>
  </si>
  <si>
    <t>Volume (m3)</t>
  </si>
  <si>
    <t>Primary waterbody source/receiver name</t>
  </si>
  <si>
    <t>Water body type</t>
  </si>
  <si>
    <t>Indicate if Significant Water Quality Change</t>
  </si>
  <si>
    <t>Indicate if Significant Temperature Change</t>
  </si>
  <si>
    <t>Other info:</t>
  </si>
  <si>
    <t>Water intake</t>
  </si>
  <si>
    <t>Recycled water</t>
  </si>
  <si>
    <t>Water consumption (evaporation, incorporation)</t>
  </si>
  <si>
    <t>Water returned</t>
  </si>
  <si>
    <t>Emissions to Air, Water, Soil</t>
  </si>
  <si>
    <t>NOTE: Enter direct process emissions only, i.e., do not include fuel combustion or electricity use emissions or emissions factors; these will be accounted for in the LCI model with background data for the indicated geographic scope</t>
  </si>
  <si>
    <t>Atmospheric</t>
  </si>
  <si>
    <t>Carbon dioxide (fossil)</t>
  </si>
  <si>
    <t>Carbon dioxide (biogenic)</t>
  </si>
  <si>
    <t>Particulate matter (2.5 um)</t>
  </si>
  <si>
    <t>Particulate matter (2.5-10 um)</t>
  </si>
  <si>
    <t>Particulate matter (&gt;10 um)</t>
  </si>
  <si>
    <t>Black carbon</t>
  </si>
  <si>
    <t>Volatile organic carbons (VOCs)</t>
  </si>
  <si>
    <t>Metals</t>
  </si>
  <si>
    <t>Other organics</t>
  </si>
  <si>
    <t>Other emission 1</t>
  </si>
  <si>
    <t>Other emission 2</t>
  </si>
  <si>
    <t>Other emission 3</t>
  </si>
  <si>
    <t>Emissions to water</t>
  </si>
  <si>
    <t>Total suspended solids (TSS)</t>
  </si>
  <si>
    <t>Total dissolved solids (TDS)</t>
  </si>
  <si>
    <t>Total organic carbon (TOC)</t>
  </si>
  <si>
    <t>Dissolved organic carbon (DOC)</t>
  </si>
  <si>
    <t>Nitrates</t>
  </si>
  <si>
    <t>Biological oxygen demand (BOD)</t>
  </si>
  <si>
    <t>Chemical oxygen demand (COD)</t>
  </si>
  <si>
    <t>Other inorganic</t>
  </si>
  <si>
    <t>Other organic</t>
  </si>
  <si>
    <t>Emissions to soil/land</t>
  </si>
  <si>
    <t>Leachate</t>
  </si>
  <si>
    <t>Dust</t>
  </si>
  <si>
    <t>Organic emission 1</t>
  </si>
  <si>
    <t>Organic emission 2</t>
  </si>
  <si>
    <t>Organic emission 3</t>
  </si>
  <si>
    <t>Organic emission 4</t>
  </si>
  <si>
    <t>Organic emission 5</t>
  </si>
  <si>
    <t>Organic emission 6</t>
  </si>
  <si>
    <t>Inorganic emission 1</t>
  </si>
  <si>
    <t>Inorganic emission 2</t>
  </si>
  <si>
    <t>Inorganic emission 3</t>
  </si>
  <si>
    <t>Inorganic emission 4</t>
  </si>
  <si>
    <t>Inorganic emission 5</t>
  </si>
  <si>
    <t>Inorganic emission 6</t>
  </si>
  <si>
    <t>A4-A5: Delivery &amp; Installation</t>
  </si>
  <si>
    <t>A4 - Transport to Building Site</t>
  </si>
  <si>
    <t>Installation Transport</t>
  </si>
  <si>
    <t>Avg. km from Facility to Building Site</t>
  </si>
  <si>
    <t>tkm by this mode</t>
  </si>
  <si>
    <t>tkm</t>
  </si>
  <si>
    <t>A5 - Installation Process</t>
  </si>
  <si>
    <t>Guidance on the safe and correct installation, use and disposal of the product is supplied by the manufacturer.</t>
  </si>
  <si>
    <t>Power Supplies (if not supplied with product)</t>
  </si>
  <si>
    <t>Supplies required</t>
  </si>
  <si>
    <t>kg/installation</t>
  </si>
  <si>
    <t>for</t>
  </si>
  <si>
    <t># RTUs installation</t>
  </si>
  <si>
    <t>Energy inputs to installation process</t>
  </si>
  <si>
    <t>kWh/installation event</t>
  </si>
  <si>
    <t>Fixing Elements (if not supplied with product)</t>
  </si>
  <si>
    <t>Fixing elements to the frame</t>
  </si>
  <si>
    <t>Assembly elements</t>
  </si>
  <si>
    <t>Fitting elements</t>
  </si>
  <si>
    <t>Other electrical connectors</t>
  </si>
  <si>
    <t>Other possible accessories</t>
  </si>
  <si>
    <t>EOL Industrial Packaging Waste</t>
  </si>
  <si>
    <t>Packaging waste eliminated at installation site</t>
  </si>
  <si>
    <t>biogenic C content packaging</t>
  </si>
  <si>
    <t>B2. Maintenance Operations</t>
  </si>
  <si>
    <t>Cleaning events (enter # cleaning events per RTU lifetime)</t>
  </si>
  <si>
    <t>Maintenance components</t>
  </si>
  <si>
    <t>Item replaceable</t>
  </si>
  <si>
    <t>Lifetime (hours)</t>
  </si>
  <si>
    <t>Replaceable component 1</t>
  </si>
  <si>
    <t>Replaceable component 2</t>
  </si>
  <si>
    <t>Replaceable component 3</t>
  </si>
  <si>
    <t>Replaceable component 4</t>
  </si>
  <si>
    <t>Replaceable component 5</t>
  </si>
  <si>
    <t>Replaceable component 6</t>
  </si>
  <si>
    <t>Replaceable component 7</t>
  </si>
  <si>
    <t>Other replaceable components</t>
  </si>
  <si>
    <t>*Assume distance to deliver replaceable parts same as to deliver new RTU to installation</t>
  </si>
  <si>
    <t>Maintenance Includes Packaging &amp; Ancillary Items:</t>
  </si>
  <si>
    <t>Item/Mode</t>
  </si>
  <si>
    <t>Amount (kg)</t>
  </si>
  <si>
    <t>Production (A1-A3) ancillary, e.g., cleaning agents used for maintenance</t>
  </si>
  <si>
    <t xml:space="preserve"> per maintenance event</t>
  </si>
  <si>
    <t>Production (A1-A3) packaging disposed at maintenance</t>
  </si>
  <si>
    <t>Energy consumed for maintenance activity</t>
  </si>
  <si>
    <t>kWh/maintenance event</t>
  </si>
  <si>
    <t>Water consumed for maintenance activity</t>
  </si>
  <si>
    <t>m3/maintenance event</t>
  </si>
  <si>
    <t>THIS MODULE ONLY WHERE RELEVANT and/or CIRCULAR ECONOMY INDICATORS TO BE INCLUDED:</t>
  </si>
  <si>
    <t>Note: At the product level, “replacement” of a broken component or part due to damage should be assigned to “maintenance” (B2) or “repair” (B3), whereas replacement of a whole construction product or construction element due to damage should be assigned to “replacement” at the  construction works level. NOTE 3 Replacement of a whole construction element as part of a concerted replacement programme for the construction works would be considered as “refurbishment”.</t>
  </si>
  <si>
    <t>Repaired fraction (over RTU lifetime)</t>
  </si>
  <si>
    <t>Manufacturing replacements for repair</t>
  </si>
  <si>
    <t>Item repaired</t>
  </si>
  <si>
    <t>Other repairable components</t>
  </si>
  <si>
    <t>*Assume distance to deliver repairs same as to deliver new RTU to installation</t>
  </si>
  <si>
    <t>EOL Treatment Potential Waste</t>
  </si>
  <si>
    <t>Waste (kg)</t>
  </si>
  <si>
    <t>Packaging waste</t>
  </si>
  <si>
    <t>EOL Treatment of RTU</t>
  </si>
  <si>
    <t>C1: Dismantling/removal of the end-of-life RTU from the installation site</t>
  </si>
  <si>
    <t>Select material</t>
  </si>
  <si>
    <t>Enter value (kg)</t>
  </si>
  <si>
    <t>Enter value (items)</t>
  </si>
  <si>
    <t>per RTUs deinstalled</t>
  </si>
  <si>
    <t>Enter value (kWh)</t>
  </si>
  <si>
    <t>Electricity for de-installation process</t>
  </si>
  <si>
    <t>C2-C4: Transportation, Waste Processing, &amp; Waste Disposal</t>
  </si>
  <si>
    <t>No user inputs because based on calculated values &amp; national statistics</t>
  </si>
  <si>
    <t>C2: Transport to waste processing</t>
  </si>
  <si>
    <t>Scenario 1 - Default Geographic Area (EU)</t>
  </si>
  <si>
    <t>Scenario 2 - Default Geographic Area (RNA)</t>
  </si>
  <si>
    <t>C3: Waste processing</t>
  </si>
  <si>
    <t>ecoinvent® RER/EU Consumption Mix &amp; Regional Disposal Statistics for E-Waste</t>
  </si>
  <si>
    <t>Federal LCA Commons eLCI/US Consumption Mix &amp; US National Disposal Statistics for E-Waste</t>
  </si>
  <si>
    <t>C4: Disposal of wastes (including pre-treatment)</t>
  </si>
  <si>
    <t>C2: Collection Transport</t>
  </si>
  <si>
    <t>Weight (kg/item)</t>
  </si>
  <si>
    <t>Mode 1</t>
  </si>
  <si>
    <t>Mode 3</t>
  </si>
  <si>
    <t>Mode 4</t>
  </si>
  <si>
    <t>Avg. km from Building Site to Disposal</t>
  </si>
  <si>
    <t>Weight of main product</t>
  </si>
  <si>
    <t>D: Beyond the System Boundaries (Scenarios)-Recovery, Sorting, &amp; Recycling Treatment of RTU</t>
  </si>
  <si>
    <t>Collection Transport</t>
  </si>
  <si>
    <t>Weight Transported</t>
  </si>
  <si>
    <t>Recycling/Recovery Rate Applied at EOL</t>
  </si>
  <si>
    <t>Mode</t>
  </si>
  <si>
    <t>Sorting &amp; Processing</t>
  </si>
  <si>
    <t>Recycling</t>
  </si>
  <si>
    <t>Note example loads &amp; benefits, e.g.,</t>
  </si>
  <si>
    <t>* potential points of substituted functional equivalency where secondary fuels or recovered energy substitutes primary production</t>
  </si>
  <si>
    <t>* loads associated with processing beyond system boundary required to reach point of substituted functional equivalence</t>
  </si>
  <si>
    <t>* credits from substituted production of produce or generation of energy</t>
  </si>
  <si>
    <t>* applying justified correction factor to reflect difference in functional equivalence where processed net output flow does not reach functional equivalent of substituting process</t>
  </si>
  <si>
    <t>Steel</t>
  </si>
  <si>
    <t>Brass</t>
  </si>
  <si>
    <t>Bronze</t>
  </si>
  <si>
    <t>Plastic</t>
  </si>
  <si>
    <t>Cast iron</t>
  </si>
  <si>
    <t>Component Type</t>
  </si>
  <si>
    <t>End Uses</t>
  </si>
  <si>
    <t>Classification</t>
  </si>
  <si>
    <t>1st level drop list</t>
  </si>
  <si>
    <t>2nd level drop list</t>
  </si>
  <si>
    <t>Siloed Drop Down BOM</t>
  </si>
  <si>
    <t>Classify Subcomponent</t>
  </si>
  <si>
    <t>SKU (incorporated into product</t>
  </si>
  <si>
    <t>Open Input</t>
  </si>
  <si>
    <t>Manufacturing (not incorporated into product)</t>
  </si>
  <si>
    <t>Condensor coil</t>
  </si>
  <si>
    <t>Installation materials (consumed not incorporated)</t>
  </si>
  <si>
    <t xml:space="preserve">Refurbishment materials </t>
  </si>
  <si>
    <t>Replaceable material</t>
  </si>
  <si>
    <t>Repair materials (consumed not incorporated)</t>
  </si>
  <si>
    <t>Miscellaneous</t>
  </si>
  <si>
    <t>Repair materials (incorporated)</t>
  </si>
  <si>
    <t>De-installation materials (consumed not incorporated)</t>
  </si>
  <si>
    <t>3rd level drop list</t>
  </si>
  <si>
    <t>Electronic component</t>
  </si>
  <si>
    <t>Woodfree Paper, Uncoated</t>
  </si>
  <si>
    <t>Metal</t>
  </si>
  <si>
    <t>Fiberglass</t>
  </si>
  <si>
    <t>Rubber</t>
  </si>
  <si>
    <t>Foam</t>
  </si>
  <si>
    <t>Glass</t>
  </si>
  <si>
    <t>Concrete</t>
  </si>
  <si>
    <t>polypropylene PP strapping</t>
  </si>
  <si>
    <t>Graphic Paper, 100 percent Recycled</t>
  </si>
  <si>
    <t>Silicone</t>
  </si>
  <si>
    <t>LDPE film</t>
  </si>
  <si>
    <t>Woodfree Paper, Coated</t>
  </si>
  <si>
    <t>corrugated sheet or box</t>
  </si>
  <si>
    <t>Ceramic</t>
  </si>
  <si>
    <t>pallet</t>
  </si>
  <si>
    <t>4th level drop list</t>
  </si>
  <si>
    <t>Graphic Paper, 100 percent recycled</t>
  </si>
  <si>
    <t>Polypropylene PP strapping</t>
  </si>
  <si>
    <t>Corrugated sheet or box</t>
  </si>
  <si>
    <t>Pallet</t>
  </si>
  <si>
    <t>Active component</t>
  </si>
  <si>
    <t>ABS</t>
  </si>
  <si>
    <t>UUID pointer</t>
  </si>
  <si>
    <t>Synthetic rubber</t>
  </si>
  <si>
    <t>Foaming agent</t>
  </si>
  <si>
    <t>Lean Concrete</t>
  </si>
  <si>
    <t>Wood pallet</t>
  </si>
  <si>
    <t>Passive component</t>
  </si>
  <si>
    <t>Polycarbonate</t>
  </si>
  <si>
    <t>Aluminum</t>
  </si>
  <si>
    <t>Polybutadiene</t>
  </si>
  <si>
    <t>Sodium perborate, monohydrate, powder</t>
  </si>
  <si>
    <t>Concrete, 25MPa</t>
  </si>
  <si>
    <t>Plastic pallet</t>
  </si>
  <si>
    <t>Power adapter, sized for laptop</t>
  </si>
  <si>
    <t>Acrylic</t>
  </si>
  <si>
    <t>Sodium metasilicate pentahydrate, 58 percent active substance, powder</t>
  </si>
  <si>
    <t>Concrete, 30MPa</t>
  </si>
  <si>
    <t>Power adapter, sized for smartphone</t>
  </si>
  <si>
    <t>HDPE</t>
  </si>
  <si>
    <t>Zeolite, powder</t>
  </si>
  <si>
    <t>Concrete, 35MPa</t>
  </si>
  <si>
    <t>Nylon 6 6 glass filled</t>
  </si>
  <si>
    <t>Sodium perborate, tetrahydrate, powder</t>
  </si>
  <si>
    <t>Concrete, 40MPa</t>
  </si>
  <si>
    <t>PVC</t>
  </si>
  <si>
    <t>Finish coating paint</t>
  </si>
  <si>
    <t>Sodium percarbonate, powder</t>
  </si>
  <si>
    <t>Layered sodium silicate, SKS-6, powder</t>
  </si>
  <si>
    <t>Component Specific Detail</t>
  </si>
  <si>
    <t>5th level drop list</t>
  </si>
  <si>
    <t>polyamide, injection moulded</t>
  </si>
  <si>
    <t>polyester resin, hand lay up</t>
  </si>
  <si>
    <t>Layered sodium silicate, SKS 6, powder</t>
  </si>
  <si>
    <t>Unalloyed</t>
  </si>
  <si>
    <t>Wrought</t>
  </si>
  <si>
    <t>Drilling computer numerical controlled</t>
  </si>
  <si>
    <t>Powder coating</t>
  </si>
  <si>
    <t>Low alloyed</t>
  </si>
  <si>
    <t>Cast</t>
  </si>
  <si>
    <t>Drilling conventional</t>
  </si>
  <si>
    <t>Zinc coating</t>
  </si>
  <si>
    <t>Stainless steel</t>
  </si>
  <si>
    <t>Milling average</t>
  </si>
  <si>
    <t>Oil based paint</t>
  </si>
  <si>
    <t>Milling dressed</t>
  </si>
  <si>
    <t>Electrostatic paint</t>
  </si>
  <si>
    <t>Milling large part removal</t>
  </si>
  <si>
    <t>Enamelling</t>
  </si>
  <si>
    <t>Milling small part removal</t>
  </si>
  <si>
    <t xml:space="preserve">Tin plating </t>
  </si>
  <si>
    <t>Turning dressing computer numerical controlled</t>
  </si>
  <si>
    <t>Chromium coating</t>
  </si>
  <si>
    <t>Turning dressing conventional</t>
  </si>
  <si>
    <t>Anodizing</t>
  </si>
  <si>
    <t>Turning roughing computer numerical controlled</t>
  </si>
  <si>
    <t>Turning roughting conventional</t>
  </si>
  <si>
    <t>Metal worked unknown machining</t>
  </si>
  <si>
    <t>6th level drop list</t>
  </si>
  <si>
    <t>Tin plating</t>
  </si>
  <si>
    <t>Steel Forming</t>
  </si>
  <si>
    <t>Aluminium Forming</t>
  </si>
  <si>
    <t>Steel Machining</t>
  </si>
  <si>
    <t>Aluminium Machining</t>
  </si>
  <si>
    <t>Tech &amp; Machining</t>
  </si>
  <si>
    <t>7th level drop list</t>
  </si>
  <si>
    <t>Impact extruded 1 stroke</t>
  </si>
  <si>
    <t>Impact extruded 2 stroke</t>
  </si>
  <si>
    <t xml:space="preserve">Drilling conventional </t>
  </si>
  <si>
    <t xml:space="preserve">Impact extruded 3 stroke </t>
  </si>
  <si>
    <t>Impact extruded 4 stroke</t>
  </si>
  <si>
    <t>Impact extruded 5 stroke</t>
  </si>
  <si>
    <t>Deep drawn 10000 kN automode press</t>
  </si>
  <si>
    <t>Deep drawn 10000 kN single-stroke press</t>
  </si>
  <si>
    <t>Deep drawn 3500 kN automode press</t>
  </si>
  <si>
    <t>Deep drawn 38000 kN automode press</t>
  </si>
  <si>
    <t>Deep drawn 650 kN automode press</t>
  </si>
  <si>
    <t>Deep drawn 650 kN single-stroke press</t>
  </si>
  <si>
    <t>No forming finishing only</t>
  </si>
  <si>
    <t>Turning average computer numerical controlled</t>
  </si>
  <si>
    <t>Turning average conventional</t>
  </si>
  <si>
    <t>8th level drop list</t>
  </si>
  <si>
    <t>gen_epd</t>
  </si>
  <si>
    <t>a1-a2_temp</t>
  </si>
  <si>
    <t>a3_temp</t>
  </si>
  <si>
    <t>LIST annual_production units</t>
  </si>
  <si>
    <t>To be entered by practitioner based on vendor location data and production mix data available</t>
  </si>
  <si>
    <t>Data Collection Method/Source Outputs</t>
  </si>
  <si>
    <t>Data Collection Method/Source Energy</t>
  </si>
  <si>
    <t>LIST: Fate or disposition(s) by % split</t>
  </si>
  <si>
    <t>LIST: Source/receiver water body type</t>
  </si>
  <si>
    <t>Uncertainty distribution</t>
  </si>
  <si>
    <t>Binary</t>
  </si>
  <si>
    <t>A: Global</t>
  </si>
  <si>
    <t>Utility records</t>
  </si>
  <si>
    <t>Purchasing/Sales Records</t>
  </si>
  <si>
    <t>sold to market</t>
  </si>
  <si>
    <t>on-site pond</t>
  </si>
  <si>
    <t>No distribution</t>
  </si>
  <si>
    <t>Yes</t>
  </si>
  <si>
    <t>units/year</t>
  </si>
  <si>
    <t>B: Continental</t>
  </si>
  <si>
    <t>Calculated from equipment ratings</t>
  </si>
  <si>
    <t>Inventory Records</t>
  </si>
  <si>
    <t>internal reuse (pooled for reuse)</t>
  </si>
  <si>
    <t>off-site pond</t>
  </si>
  <si>
    <t>Logarithmic normal distribution</t>
  </si>
  <si>
    <t>No</t>
  </si>
  <si>
    <t>C: Sub-region</t>
  </si>
  <si>
    <t xml:space="preserve">Direct measurement/monitored </t>
  </si>
  <si>
    <t>internal refurbishment (pooled for refurbishment)</t>
  </si>
  <si>
    <t>on-site treatment</t>
  </si>
  <si>
    <t>Normal distribution</t>
  </si>
  <si>
    <t>Unit time</t>
  </si>
  <si>
    <t>D: National</t>
  </si>
  <si>
    <t>Engineering estimate</t>
  </si>
  <si>
    <t>external reuse (sold for reuse)</t>
  </si>
  <si>
    <t>municipal drain</t>
  </si>
  <si>
    <t>Triangle distribution</t>
  </si>
  <si>
    <t>E: (Province/State/Region)</t>
  </si>
  <si>
    <t>Other (describe in additional information)</t>
  </si>
  <si>
    <t>external reuse (donated for reuse)</t>
  </si>
  <si>
    <t>stream</t>
  </si>
  <si>
    <t>Uniform distribution</t>
  </si>
  <si>
    <t>years</t>
  </si>
  <si>
    <t>F: (County/City)</t>
  </si>
  <si>
    <t>internal recycling</t>
  </si>
  <si>
    <t>G: (Site specific)</t>
  </si>
  <si>
    <t>external recycling</t>
  </si>
  <si>
    <t>disposal industrial</t>
  </si>
  <si>
    <t>reservoir</t>
  </si>
  <si>
    <t>disposal municipal</t>
  </si>
  <si>
    <t>disposal hazardous</t>
  </si>
  <si>
    <t>groundwater</t>
  </si>
  <si>
    <t>treated onsite</t>
  </si>
  <si>
    <t>holding pond</t>
  </si>
  <si>
    <t>onsite storage</t>
  </si>
  <si>
    <t>other (describe in 'Other info')</t>
  </si>
  <si>
    <t>B3-B5. Repair and/or Refurbishment of Other Components and Energy Use</t>
  </si>
  <si>
    <t>B1. Use</t>
  </si>
  <si>
    <t>Refrigerants</t>
  </si>
  <si>
    <t>Refrigerant type</t>
  </si>
  <si>
    <t>Refrigerant charge</t>
  </si>
  <si>
    <t>Refrigerant GWP</t>
  </si>
  <si>
    <t>Refrigerant leak rate</t>
  </si>
  <si>
    <t>THIS ROW IS FOR NAMED RANGED PURPOSES (i.e.,  IN ALPHABETICAL ORDER)</t>
  </si>
  <si>
    <t>Other</t>
  </si>
  <si>
    <t>Total weight of other unit production at factory in reporting period</t>
  </si>
  <si>
    <t>Total weight of unit production at factory in reporting period</t>
  </si>
  <si>
    <t>d</t>
  </si>
  <si>
    <t>Diesel - MJ</t>
  </si>
  <si>
    <t>Propane - MJ</t>
  </si>
  <si>
    <t>Description</t>
  </si>
  <si>
    <t>Person updating</t>
  </si>
  <si>
    <t>Date updated</t>
  </si>
  <si>
    <t>tons (in cooling mode)</t>
  </si>
  <si>
    <t>Total Inputs per RTU</t>
  </si>
  <si>
    <t>Total Materials per RTU</t>
  </si>
  <si>
    <t>Replaceable component 8</t>
  </si>
  <si>
    <t>Replaceable component 9</t>
  </si>
  <si>
    <t>Replaceable component 10</t>
  </si>
  <si>
    <t>Replaceable component 11</t>
  </si>
  <si>
    <t>Replaceable component 12</t>
  </si>
  <si>
    <t>Replaceable component 13</t>
  </si>
  <si>
    <t>Replaceable component 14</t>
  </si>
  <si>
    <t>Replaceable component 15</t>
  </si>
  <si>
    <t>Replaceable component 16</t>
  </si>
  <si>
    <t>Replaceable component 17</t>
  </si>
  <si>
    <t>Replaceable component 18</t>
  </si>
  <si>
    <t>Replaceable component 19</t>
  </si>
  <si>
    <t>Replaceable component 20</t>
  </si>
  <si>
    <t>Replaceable component 21</t>
  </si>
  <si>
    <t>Replaceable component 22</t>
  </si>
  <si>
    <t>Replaceable component 23</t>
  </si>
  <si>
    <t>Replaceable component 24</t>
  </si>
  <si>
    <t>Replaceable component 25</t>
  </si>
  <si>
    <t>IVHE ($)</t>
  </si>
  <si>
    <t>IVEC ($)</t>
  </si>
  <si>
    <t>IVHEc ($)</t>
  </si>
  <si>
    <t>FUNCTIONAL UNIT: Per ton of rated capacity for North America</t>
  </si>
  <si>
    <t>SEC. 60116. Low embodied carbon labeling for construction materials</t>
  </si>
  <si>
    <t>Technological representativeness, temporal representativeness, geographical representativeness, and RTU product specfications.</t>
  </si>
  <si>
    <t>Supplementary Info</t>
  </si>
  <si>
    <t>BOM</t>
  </si>
  <si>
    <t>Aggregation of data from BOM tab.</t>
  </si>
  <si>
    <t>Linked References</t>
  </si>
  <si>
    <t>B1-B6: Use phase</t>
  </si>
  <si>
    <t>A3: Foreground Assembly</t>
  </si>
  <si>
    <t>Acronym</t>
  </si>
  <si>
    <t>Definition</t>
  </si>
  <si>
    <t>EPD</t>
  </si>
  <si>
    <t>Environmental Product Declaration</t>
  </si>
  <si>
    <t>IT</t>
  </si>
  <si>
    <t>Information Technology</t>
  </si>
  <si>
    <t>JSON</t>
  </si>
  <si>
    <t>JavaScript Object Notation</t>
  </si>
  <si>
    <t>LCA</t>
  </si>
  <si>
    <t>Life Cycle Assessment</t>
  </si>
  <si>
    <t>LCI</t>
  </si>
  <si>
    <t>Life Cycle Inventory</t>
  </si>
  <si>
    <t>LCIA</t>
  </si>
  <si>
    <t>Life Cycle Impact Assessment</t>
  </si>
  <si>
    <t>OEM</t>
  </si>
  <si>
    <t>Original Equipment Manufacturer</t>
  </si>
  <si>
    <t>PCR</t>
  </si>
  <si>
    <t>Product Category Rules</t>
  </si>
  <si>
    <t>This color cell is optional for completion by the data provider</t>
  </si>
  <si>
    <t>Reporting basis (quantity of items produced during reporting time period):</t>
  </si>
  <si>
    <t>Completion date:</t>
  </si>
  <si>
    <t>Revision history:</t>
  </si>
  <si>
    <t>Facility name(s) &amp; location(s):</t>
  </si>
  <si>
    <t xml:space="preserve">Certifications/programs: </t>
  </si>
  <si>
    <t xml:space="preserve">Investment value for heating equipment: </t>
  </si>
  <si>
    <t>Investment value for energy conservation</t>
  </si>
  <si>
    <t xml:space="preserve">Investment value for heating equipment - cost: </t>
  </si>
  <si>
    <t>Geography:</t>
  </si>
  <si>
    <t>*When a material line item is updated/changed, a new UUID pointer needs to be obtained</t>
  </si>
  <si>
    <t>Distribution packaging (primary, secondary, tertiary)</t>
  </si>
  <si>
    <t>Polyamide injection moulded</t>
  </si>
  <si>
    <t>polyamide injection moulded</t>
  </si>
  <si>
    <t>polyester resin hand lay up</t>
  </si>
  <si>
    <t>Polyester resin hand lay up</t>
  </si>
  <si>
    <t>Concrete 25MPa</t>
  </si>
  <si>
    <t>Concrete 30MPa</t>
  </si>
  <si>
    <t>Concrete 35MPa</t>
  </si>
  <si>
    <t>Concrete 40MPa</t>
  </si>
  <si>
    <t>Impact extruded 3 stroke</t>
  </si>
  <si>
    <t>Deep drawn 10000 kN single stroke press</t>
  </si>
  <si>
    <t>Deep drawn 650 kN single stroke press</t>
  </si>
  <si>
    <t>BOM  (Bill of Materials) - Inputs Feed A1-Upstream Materials Mfg. &amp; Incoming Transport, A4-A5 Deliver &amp; Install, &amp; B1-6 Use &amp; Maintenance</t>
  </si>
  <si>
    <t>Light duty commercial</t>
  </si>
  <si>
    <t>Medium duty commercial 2-axle</t>
  </si>
  <si>
    <t>Containership</t>
  </si>
  <si>
    <t>Barge</t>
  </si>
  <si>
    <t>Air freight</t>
  </si>
  <si>
    <t>Rail freight</t>
  </si>
  <si>
    <t>D: Beyond System - Recycling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</si>
</sst>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409]mmm\-yy;@"/>
    <numFmt numFmtId="166" formatCode="0.000"/>
  </numFmts>
  <fonts count="61">
    <font>
      <sz val="11"/>
      <color theme="1"/>
      <name val="Calibri"/>
      <family val="2"/>
      <scheme val="minor"/>
    </font>
    <font>
      <sz val="14"/>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b/>
      <sz val="8"/>
      <color theme="1"/>
      <name val="Calibri"/>
      <family val="2"/>
      <scheme val="minor"/>
    </font>
    <font>
      <u/>
      <sz val="11"/>
      <color theme="10"/>
      <name val="Calibri"/>
      <family val="2"/>
      <scheme val="minor"/>
    </font>
    <font>
      <sz val="8"/>
      <color rgb="FFFF0000"/>
      <name val="Calibri"/>
      <family val="2"/>
      <scheme val="minor"/>
    </font>
    <font>
      <i/>
      <sz val="11"/>
      <color theme="1"/>
      <name val="Calibri"/>
      <family val="2"/>
      <scheme val="minor"/>
    </font>
    <font>
      <sz val="11"/>
      <name val="Calibri"/>
      <family val="2"/>
      <scheme val="minor"/>
    </font>
    <font>
      <b/>
      <sz val="18"/>
      <color theme="0"/>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sz val="8"/>
      <name val="Calibri"/>
      <family val="2"/>
      <scheme val="minor"/>
    </font>
    <font>
      <sz val="8"/>
      <color rgb="FF0000FF"/>
      <name val="Calibri"/>
      <family val="2"/>
      <scheme val="minor"/>
    </font>
    <font>
      <sz val="11"/>
      <color rgb="FF0000FF"/>
      <name val="Calibri"/>
      <family val="2"/>
      <scheme val="minor"/>
    </font>
    <font>
      <b/>
      <u/>
      <sz val="8"/>
      <color theme="1"/>
      <name val="Calibri"/>
      <family val="2"/>
      <scheme val="minor"/>
    </font>
    <font>
      <b/>
      <u/>
      <sz val="18"/>
      <color theme="1"/>
      <name val="Calibri"/>
      <family val="2"/>
      <scheme val="minor"/>
    </font>
    <font>
      <i/>
      <sz val="11"/>
      <color rgb="FFFF0000"/>
      <name val="Calibri"/>
      <family val="2"/>
      <scheme val="minor"/>
    </font>
    <font>
      <b/>
      <u/>
      <sz val="14"/>
      <color theme="1"/>
      <name val="Calibri"/>
      <family val="2"/>
      <scheme val="minor"/>
    </font>
    <font>
      <b/>
      <i/>
      <sz val="12"/>
      <color theme="1"/>
      <name val="Calibri"/>
      <family val="2"/>
      <scheme val="minor"/>
    </font>
    <font>
      <sz val="18"/>
      <color theme="0"/>
      <name val="Calibri"/>
      <family val="2"/>
      <scheme val="minor"/>
    </font>
    <font>
      <b/>
      <sz val="14"/>
      <name val="Calibri"/>
      <family val="2"/>
      <scheme val="minor"/>
    </font>
    <font>
      <sz val="11"/>
      <color rgb="FF00B050"/>
      <name val="Calibri"/>
      <family val="2"/>
      <scheme val="minor"/>
    </font>
    <font>
      <sz val="10"/>
      <name val="Calibri"/>
      <family val="2"/>
      <scheme val="minor"/>
    </font>
    <font>
      <b/>
      <u/>
      <sz val="8"/>
      <name val="Calibri"/>
      <family val="2"/>
      <scheme val="minor"/>
    </font>
    <font>
      <sz val="14"/>
      <color rgb="FFFF0000"/>
      <name val="Calibri"/>
      <family val="2"/>
      <scheme val="minor"/>
    </font>
    <font>
      <sz val="10"/>
      <color rgb="FFFF0000"/>
      <name val="Calibri"/>
      <family val="2"/>
      <scheme val="minor"/>
    </font>
    <font>
      <b/>
      <i/>
      <sz val="12"/>
      <color rgb="FFFF0000"/>
      <name val="Calibri"/>
      <family val="2"/>
      <scheme val="minor"/>
    </font>
    <font>
      <b/>
      <sz val="14"/>
      <color rgb="FF00B050"/>
      <name val="Calibri"/>
      <family val="2"/>
      <scheme val="minor"/>
    </font>
    <font>
      <sz val="14"/>
      <color rgb="FF00B050"/>
      <name val="Calibri"/>
      <family val="2"/>
      <scheme val="minor"/>
    </font>
    <font>
      <b/>
      <sz val="11"/>
      <name val="Calibri"/>
      <family val="2"/>
      <scheme val="minor"/>
    </font>
    <font>
      <b/>
      <sz val="14"/>
      <color rgb="FF0000FF"/>
      <name val="Calibri"/>
      <family val="2"/>
      <scheme val="minor"/>
    </font>
    <font>
      <i/>
      <sz val="11"/>
      <name val="Calibri"/>
      <family val="2"/>
      <scheme val="minor"/>
    </font>
    <font>
      <sz val="11"/>
      <name val="Arial"/>
      <family val="2"/>
    </font>
    <font>
      <b/>
      <sz val="11"/>
      <name val="Geneva"/>
      <family val="2"/>
    </font>
    <font>
      <sz val="10"/>
      <name val="Gotham Book"/>
    </font>
    <font>
      <sz val="10"/>
      <color indexed="53"/>
      <name val="Gotham Book"/>
    </font>
    <font>
      <sz val="10"/>
      <color indexed="8"/>
      <name val="Arial"/>
      <family val="2"/>
    </font>
    <font>
      <i/>
      <u/>
      <sz val="14"/>
      <color rgb="FF0000FF"/>
      <name val="Calibri"/>
      <family val="2"/>
      <scheme val="minor"/>
    </font>
    <font>
      <vertAlign val="superscript"/>
      <sz val="11"/>
      <name val="Calibri"/>
      <family val="2"/>
      <scheme val="minor"/>
    </font>
    <font>
      <b/>
      <sz val="8"/>
      <color rgb="FF00B050"/>
      <name val="Calibri"/>
      <family val="2"/>
      <scheme val="minor"/>
    </font>
    <font>
      <u/>
      <sz val="11"/>
      <color rgb="FF0000FF"/>
      <name val="Calibri"/>
      <family val="2"/>
      <scheme val="minor"/>
    </font>
    <font>
      <b/>
      <i/>
      <sz val="8"/>
      <color rgb="FF000000"/>
      <name val="Calibri"/>
      <family val="2"/>
      <scheme val="minor"/>
    </font>
    <font>
      <sz val="8"/>
      <color rgb="FF000000"/>
      <name val="Calibri"/>
      <family val="2"/>
      <scheme val="minor"/>
    </font>
    <font>
      <b/>
      <sz val="12"/>
      <color rgb="FF00B050"/>
      <name val="Calibri"/>
      <family val="2"/>
      <scheme val="minor"/>
    </font>
    <font>
      <b/>
      <sz val="18"/>
      <name val="Calibri"/>
      <family val="2"/>
      <scheme val="minor"/>
    </font>
    <font>
      <sz val="18"/>
      <color theme="1"/>
      <name val="Calibri"/>
      <family val="2"/>
      <scheme val="minor"/>
    </font>
    <font>
      <b/>
      <sz val="8"/>
      <name val="Calibri"/>
      <family val="2"/>
      <scheme val="minor"/>
    </font>
    <font>
      <b/>
      <sz val="12"/>
      <name val="Calibri"/>
      <family val="2"/>
      <scheme val="minor"/>
    </font>
    <font>
      <b/>
      <sz val="18"/>
      <color rgb="FF00B050"/>
      <name val="Calibri"/>
      <family val="2"/>
      <scheme val="minor"/>
    </font>
    <font>
      <b/>
      <sz val="16"/>
      <name val="Calibri"/>
      <family val="2"/>
      <scheme val="minor"/>
    </font>
    <font>
      <b/>
      <sz val="22"/>
      <color theme="0"/>
      <name val="Calibri"/>
      <family val="2"/>
      <scheme val="minor"/>
    </font>
    <font>
      <b/>
      <sz val="12"/>
      <color theme="1"/>
      <name val="Calibri"/>
      <family val="2"/>
      <scheme val="minor"/>
    </font>
    <font>
      <sz val="7"/>
      <name val="Calibri"/>
      <family val="2"/>
      <scheme val="minor"/>
    </font>
    <font>
      <sz val="8"/>
      <name val="Calibri Light"/>
      <family val="2"/>
    </font>
    <font>
      <sz val="9"/>
      <color theme="1"/>
      <name val="Calibri"/>
      <family val="2"/>
      <scheme val="minor"/>
    </font>
    <font>
      <b/>
      <sz val="9"/>
      <color theme="1"/>
      <name val="Calibri"/>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E0CDFF"/>
        <bgColor indexed="64"/>
      </patternFill>
    </fill>
    <fill>
      <patternFill patternType="solid">
        <fgColor rgb="FFFFABAB"/>
        <bgColor indexed="64"/>
      </patternFill>
    </fill>
    <fill>
      <patternFill patternType="solid">
        <fgColor rgb="FFFFCC99"/>
        <bgColor indexed="64"/>
      </patternFill>
    </fill>
    <fill>
      <patternFill patternType="solid">
        <fgColor rgb="FFFFEBAB"/>
        <bgColor indexed="64"/>
      </patternFill>
    </fill>
    <fill>
      <patternFill patternType="solid">
        <fgColor rgb="FFFFFF99"/>
        <bgColor indexed="64"/>
      </patternFill>
    </fill>
    <fill>
      <patternFill patternType="solid">
        <fgColor rgb="FFD6EDBD"/>
        <bgColor indexed="64"/>
      </patternFill>
    </fill>
    <fill>
      <patternFill patternType="solid">
        <fgColor rgb="FF89FFBE"/>
        <bgColor indexed="64"/>
      </patternFill>
    </fill>
    <fill>
      <patternFill patternType="solid">
        <fgColor rgb="FFFFC000"/>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C5D9F1"/>
        <bgColor indexed="64"/>
      </patternFill>
    </fill>
    <fill>
      <patternFill patternType="lightGrid">
        <fgColor theme="2" tint="-0.749961851863155"/>
        <bgColor theme="1"/>
      </patternFill>
    </fill>
    <fill>
      <patternFill patternType="gray125">
        <fgColor theme="2"/>
        <bgColor theme="0" tint="-4.9989318521683403E-2"/>
      </patternFill>
    </fill>
    <fill>
      <patternFill patternType="solid">
        <fgColor rgb="FFFFF2CC"/>
        <bgColor indexed="64"/>
      </patternFill>
    </fill>
    <fill>
      <patternFill patternType="solid">
        <fgColor rgb="FFFCE4D6"/>
        <bgColor indexed="64"/>
      </patternFill>
    </fill>
    <fill>
      <patternFill patternType="solid">
        <fgColor rgb="FFDDEBF7"/>
        <bgColor indexed="64"/>
      </patternFill>
    </fill>
    <fill>
      <patternFill patternType="solid">
        <fgColor rgb="FFFFF9E7"/>
        <bgColor indexed="64"/>
      </patternFill>
    </fill>
  </fills>
  <borders count="9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right/>
      <top style="medium">
        <color indexed="64"/>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bottom style="thin">
        <color auto="1"/>
      </bottom>
      <diagonal/>
    </border>
    <border>
      <left style="medium">
        <color indexed="64"/>
      </left>
      <right style="thin">
        <color auto="1"/>
      </right>
      <top style="medium">
        <color indexed="64"/>
      </top>
      <bottom style="medium">
        <color indexed="64"/>
      </bottom>
      <diagonal/>
    </border>
    <border>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medium">
        <color indexed="64"/>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double">
        <color indexed="64"/>
      </bottom>
      <diagonal/>
    </border>
    <border>
      <left style="dotted">
        <color theme="2" tint="-9.9978637043366805E-2"/>
      </left>
      <right/>
      <top style="dotted">
        <color theme="2" tint="-9.9978637043366805E-2"/>
      </top>
      <bottom/>
      <diagonal/>
    </border>
    <border>
      <left/>
      <right/>
      <top style="dotted">
        <color theme="2" tint="-9.9978637043366805E-2"/>
      </top>
      <bottom/>
      <diagonal/>
    </border>
    <border>
      <left/>
      <right style="dotted">
        <color theme="2" tint="-9.9978637043366805E-2"/>
      </right>
      <top style="dotted">
        <color theme="2" tint="-9.9978637043366805E-2"/>
      </top>
      <bottom/>
      <diagonal/>
    </border>
    <border>
      <left style="dotted">
        <color theme="2" tint="-9.9978637043366805E-2"/>
      </left>
      <right/>
      <top/>
      <bottom/>
      <diagonal/>
    </border>
    <border>
      <left style="medium">
        <color indexed="64"/>
      </left>
      <right style="dotted">
        <color theme="2" tint="-9.9978637043366805E-2"/>
      </right>
      <top style="medium">
        <color indexed="64"/>
      </top>
      <bottom/>
      <diagonal/>
    </border>
    <border>
      <left style="medium">
        <color indexed="64"/>
      </left>
      <right style="dotted">
        <color theme="2" tint="-9.9978637043366805E-2"/>
      </right>
      <top/>
      <bottom style="medium">
        <color indexed="64"/>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ck">
        <color theme="7"/>
      </top>
      <bottom style="thick">
        <color theme="7"/>
      </bottom>
      <diagonal/>
    </border>
    <border>
      <left/>
      <right/>
      <top style="medium">
        <color theme="7"/>
      </top>
      <bottom style="medium">
        <color theme="7"/>
      </bottom>
      <diagonal/>
    </border>
    <border>
      <left/>
      <right/>
      <top style="thick">
        <color theme="7"/>
      </top>
      <bottom/>
      <diagonal/>
    </border>
    <border>
      <left/>
      <right/>
      <top/>
      <bottom style="thick">
        <color theme="7"/>
      </bottom>
      <diagonal/>
    </border>
    <border>
      <left style="medium">
        <color theme="7"/>
      </left>
      <right/>
      <top style="medium">
        <color theme="7"/>
      </top>
      <bottom style="medium">
        <color theme="7"/>
      </bottom>
      <diagonal/>
    </border>
    <border>
      <left/>
      <right style="medium">
        <color theme="7"/>
      </right>
      <top style="medium">
        <color theme="7"/>
      </top>
      <bottom style="medium">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style="thin">
        <color auto="1"/>
      </right>
      <top style="medium">
        <color theme="7"/>
      </top>
      <bottom/>
      <diagonal/>
    </border>
    <border>
      <left style="thin">
        <color auto="1"/>
      </left>
      <right style="thin">
        <color auto="1"/>
      </right>
      <top style="medium">
        <color theme="7"/>
      </top>
      <bottom/>
      <diagonal/>
    </border>
    <border>
      <left style="thin">
        <color auto="1"/>
      </left>
      <right style="medium">
        <color theme="7"/>
      </right>
      <top style="medium">
        <color theme="7"/>
      </top>
      <bottom/>
      <diagonal/>
    </border>
    <border>
      <left style="thin">
        <color auto="1"/>
      </left>
      <right/>
      <top style="medium">
        <color theme="7"/>
      </top>
      <bottom/>
      <diagonal/>
    </border>
    <border>
      <left style="thin">
        <color auto="1"/>
      </left>
      <right style="medium">
        <color theme="7"/>
      </right>
      <top style="thick">
        <color theme="7"/>
      </top>
      <bottom style="medium">
        <color theme="7"/>
      </bottom>
      <diagonal/>
    </border>
    <border>
      <left/>
      <right/>
      <top/>
      <bottom style="medium">
        <color theme="7"/>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bottom/>
      <diagonal/>
    </border>
    <border>
      <left/>
      <right style="thin">
        <color theme="7"/>
      </right>
      <top/>
      <bottom/>
      <diagonal/>
    </border>
    <border>
      <left style="thin">
        <color theme="7"/>
      </left>
      <right/>
      <top/>
      <bottom style="thin">
        <color theme="7"/>
      </bottom>
      <diagonal/>
    </border>
    <border>
      <left/>
      <right/>
      <top/>
      <bottom style="thin">
        <color theme="7"/>
      </bottom>
      <diagonal/>
    </border>
    <border>
      <left/>
      <right style="thin">
        <color theme="7"/>
      </right>
      <top/>
      <bottom style="thin">
        <color theme="7"/>
      </bottom>
      <diagonal/>
    </border>
    <border>
      <left style="thin">
        <color auto="1"/>
      </left>
      <right style="medium">
        <color theme="7"/>
      </right>
      <top style="thin">
        <color auto="1"/>
      </top>
      <bottom/>
      <diagonal/>
    </border>
    <border>
      <left style="medium">
        <color theme="7"/>
      </left>
      <right/>
      <top/>
      <bottom style="medium">
        <color theme="7"/>
      </bottom>
      <diagonal/>
    </border>
    <border>
      <left/>
      <right style="medium">
        <color theme="7"/>
      </right>
      <top/>
      <bottom style="medium">
        <color theme="7"/>
      </bottom>
      <diagonal/>
    </border>
    <border>
      <left style="thin">
        <color auto="1"/>
      </left>
      <right style="medium">
        <color indexed="64"/>
      </right>
      <top style="thin">
        <color auto="1"/>
      </top>
      <bottom/>
      <diagonal/>
    </border>
    <border>
      <left style="medium">
        <color indexed="64"/>
      </left>
      <right style="medium">
        <color indexed="64"/>
      </right>
      <top style="thin">
        <color auto="1"/>
      </top>
      <bottom/>
      <diagonal/>
    </border>
    <border>
      <left style="medium">
        <color indexed="64"/>
      </left>
      <right style="thin">
        <color auto="1"/>
      </right>
      <top style="thin">
        <color auto="1"/>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medium">
        <color theme="7"/>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thin">
        <color auto="1"/>
      </bottom>
      <diagonal/>
    </border>
    <border>
      <left/>
      <right/>
      <top style="thin">
        <color indexed="64"/>
      </top>
      <bottom style="thin">
        <color indexed="64"/>
      </bottom>
      <diagonal/>
    </border>
    <border>
      <left style="medium">
        <color theme="7"/>
      </left>
      <right/>
      <top style="thick">
        <color theme="7"/>
      </top>
      <bottom/>
      <diagonal/>
    </border>
    <border>
      <left style="medium">
        <color theme="7"/>
      </left>
      <right/>
      <top/>
      <bottom style="thick">
        <color theme="7"/>
      </bottom>
      <diagonal/>
    </border>
    <border>
      <left style="thin">
        <color indexed="55"/>
      </left>
      <right style="thin">
        <color indexed="55"/>
      </right>
      <top style="thin">
        <color indexed="55"/>
      </top>
      <bottom style="thin">
        <color indexed="55"/>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style="thick">
        <color theme="7"/>
      </top>
      <bottom style="medium">
        <color theme="7"/>
      </bottom>
      <diagonal/>
    </border>
    <border>
      <left style="medium">
        <color indexed="64"/>
      </left>
      <right/>
      <top style="medium">
        <color theme="7"/>
      </top>
      <bottom/>
      <diagonal/>
    </border>
  </borders>
  <cellStyleXfs count="16">
    <xf numFmtId="0" fontId="0" fillId="0" borderId="0"/>
    <xf numFmtId="9" fontId="2" fillId="0" borderId="0" applyFont="0" applyFill="0" applyBorder="0" applyAlignment="0" applyProtection="0"/>
    <xf numFmtId="0" fontId="8" fillId="0" borderId="0" applyNumberFormat="0" applyFill="0" applyBorder="0" applyAlignment="0" applyProtection="0"/>
    <xf numFmtId="0" fontId="37" fillId="24" borderId="0" applyNumberFormat="0" applyFont="0" applyBorder="0" applyAlignment="0" applyProtection="0"/>
    <xf numFmtId="0" fontId="38" fillId="8" borderId="1" applyNumberFormat="0" applyFont="0" applyFill="0" applyAlignment="0" applyProtection="0">
      <alignment vertical="center"/>
    </xf>
    <xf numFmtId="0" fontId="38" fillId="8" borderId="38" applyNumberFormat="0" applyFont="0" applyFill="0" applyAlignment="0" applyProtection="0">
      <alignment vertical="center"/>
    </xf>
    <xf numFmtId="0" fontId="39" fillId="0" borderId="37">
      <alignment horizontal="center" vertical="center" wrapText="1"/>
    </xf>
    <xf numFmtId="0" fontId="40" fillId="0" borderId="37">
      <alignment horizontal="center" vertical="center" wrapText="1"/>
    </xf>
    <xf numFmtId="0" fontId="41" fillId="0" borderId="0"/>
    <xf numFmtId="0" fontId="38" fillId="8" borderId="70" applyNumberFormat="0" applyFont="0" applyFill="0" applyAlignment="0" applyProtection="0">
      <alignment vertical="center"/>
    </xf>
    <xf numFmtId="0" fontId="39" fillId="0" borderId="69">
      <alignment horizontal="center" vertical="center" wrapText="1"/>
    </xf>
    <xf numFmtId="0" fontId="40" fillId="0" borderId="69">
      <alignment horizontal="center" vertical="center" wrapText="1"/>
    </xf>
    <xf numFmtId="0" fontId="39" fillId="0" borderId="86">
      <alignment horizontal="center" vertical="center" wrapText="1"/>
    </xf>
    <xf numFmtId="0" fontId="40" fillId="0" borderId="86">
      <alignment horizontal="center" vertical="center" wrapText="1"/>
    </xf>
    <xf numFmtId="0" fontId="39" fillId="0" borderId="86">
      <alignment horizontal="center" vertical="center" wrapText="1"/>
    </xf>
    <xf numFmtId="0" fontId="40" fillId="0" borderId="86">
      <alignment horizontal="center" vertical="center" wrapText="1"/>
    </xf>
  </cellStyleXfs>
  <cellXfs count="464">
    <xf numFmtId="0" fontId="0" fillId="0" borderId="0" xfId="0"/>
    <xf numFmtId="0" fontId="0" fillId="0" borderId="88" xfId="0" applyFont="1" applyBorder="1" applyAlignment="1" applyProtection="1">
      <alignment vertical="center"/>
    </xf>
    <xf numFmtId="0" fontId="12" fillId="25" borderId="40" xfId="0" applyFont="1" applyFill="1" applyBorder="1" applyAlignment="1" applyProtection="1">
      <alignment vertical="center"/>
    </xf>
    <xf numFmtId="0" fontId="13" fillId="0" borderId="0" xfId="0" applyFont="1" applyProtection="1"/>
    <xf numFmtId="0" fontId="0" fillId="0" borderId="0" xfId="0" applyFont="1" applyProtection="1"/>
    <xf numFmtId="0" fontId="10" fillId="0" borderId="0" xfId="0" applyFont="1" applyProtection="1"/>
    <xf numFmtId="0" fontId="0" fillId="0" borderId="28" xfId="0" applyFont="1" applyBorder="1" applyProtection="1"/>
    <xf numFmtId="0" fontId="0" fillId="0" borderId="29" xfId="0" applyFont="1" applyBorder="1" applyProtection="1"/>
    <xf numFmtId="0" fontId="0" fillId="0" borderId="30" xfId="0" applyFont="1" applyBorder="1" applyProtection="1"/>
    <xf numFmtId="0" fontId="3" fillId="0" borderId="0" xfId="0" applyFont="1" applyProtection="1"/>
    <xf numFmtId="0" fontId="35" fillId="0" borderId="31" xfId="0" applyFont="1" applyBorder="1" applyAlignment="1" applyProtection="1">
      <alignment vertical="center"/>
    </xf>
    <xf numFmtId="0" fontId="0" fillId="0" borderId="0" xfId="0" applyFont="1" applyBorder="1" applyProtection="1"/>
    <xf numFmtId="0" fontId="32" fillId="0" borderId="31" xfId="0" applyFont="1" applyBorder="1" applyAlignment="1" applyProtection="1">
      <alignment vertical="center"/>
    </xf>
    <xf numFmtId="0" fontId="4" fillId="0" borderId="0" xfId="0" applyFont="1" applyProtection="1"/>
    <xf numFmtId="0" fontId="14" fillId="0" borderId="0" xfId="0" applyFont="1" applyAlignment="1" applyProtection="1">
      <alignment vertical="top"/>
    </xf>
    <xf numFmtId="0" fontId="9" fillId="0" borderId="0" xfId="0" applyFont="1" applyAlignment="1" applyProtection="1">
      <alignment vertical="center" wrapText="1"/>
    </xf>
    <xf numFmtId="0" fontId="25" fillId="13" borderId="0" xfId="0" applyFont="1" applyFill="1" applyAlignment="1" applyProtection="1">
      <alignment horizontal="center"/>
    </xf>
    <xf numFmtId="0" fontId="25" fillId="14" borderId="0" xfId="0" applyFont="1" applyFill="1" applyAlignment="1" applyProtection="1">
      <alignment horizontal="center"/>
    </xf>
    <xf numFmtId="0" fontId="0" fillId="7" borderId="0" xfId="0" applyFont="1" applyFill="1" applyProtection="1"/>
    <xf numFmtId="0" fontId="19" fillId="7" borderId="88" xfId="0" applyFont="1" applyFill="1" applyBorder="1" applyAlignment="1" applyProtection="1">
      <alignment horizontal="center" vertical="center"/>
    </xf>
    <xf numFmtId="0" fontId="5" fillId="7" borderId="88" xfId="0" applyFont="1" applyFill="1" applyBorder="1" applyAlignment="1" applyProtection="1">
      <alignment horizontal="center" vertical="center"/>
    </xf>
    <xf numFmtId="0" fontId="5" fillId="7" borderId="0" xfId="0" applyFont="1" applyFill="1" applyBorder="1" applyAlignment="1" applyProtection="1">
      <alignment horizontal="center" vertical="center"/>
    </xf>
    <xf numFmtId="0" fontId="5" fillId="7" borderId="11" xfId="0" applyFont="1" applyFill="1" applyBorder="1" applyAlignment="1" applyProtection="1">
      <alignment horizontal="center" vertical="center"/>
    </xf>
    <xf numFmtId="0" fontId="5" fillId="7" borderId="0" xfId="0" applyFont="1" applyFill="1" applyAlignment="1" applyProtection="1">
      <alignment horizontal="center" vertical="center"/>
    </xf>
    <xf numFmtId="0" fontId="5" fillId="0" borderId="0" xfId="0" applyFont="1" applyAlignment="1" applyProtection="1">
      <alignment horizontal="center" vertical="center" wrapText="1"/>
    </xf>
    <xf numFmtId="0" fontId="19" fillId="5" borderId="88" xfId="0" applyFont="1" applyFill="1" applyBorder="1" applyAlignment="1" applyProtection="1">
      <alignment horizontal="center" vertical="center" wrapText="1"/>
    </xf>
    <xf numFmtId="0" fontId="19" fillId="0" borderId="0" xfId="0" applyFont="1" applyAlignment="1" applyProtection="1">
      <alignment horizontal="center" vertical="center" wrapText="1"/>
    </xf>
    <xf numFmtId="0" fontId="5" fillId="9" borderId="88" xfId="0" applyFont="1" applyFill="1" applyBorder="1" applyAlignment="1" applyProtection="1">
      <alignment horizontal="center" vertical="center" wrapText="1"/>
    </xf>
    <xf numFmtId="0" fontId="5" fillId="5" borderId="88" xfId="0" applyFont="1" applyFill="1" applyBorder="1" applyAlignment="1" applyProtection="1">
      <alignment horizontal="center" vertical="center" wrapText="1"/>
    </xf>
    <xf numFmtId="0" fontId="5" fillId="0" borderId="88" xfId="0" applyFont="1" applyBorder="1" applyAlignment="1" applyProtection="1">
      <alignment horizontal="center" vertical="center" wrapText="1"/>
    </xf>
    <xf numFmtId="0" fontId="5" fillId="0" borderId="0" xfId="0" applyFont="1" applyBorder="1" applyAlignment="1" applyProtection="1">
      <alignment horizontal="center" vertical="center" wrapText="1"/>
    </xf>
    <xf numFmtId="0" fontId="5" fillId="0" borderId="0" xfId="0" applyFont="1" applyAlignment="1" applyProtection="1">
      <alignment horizontal="center" vertical="center"/>
    </xf>
    <xf numFmtId="0" fontId="7" fillId="0" borderId="0" xfId="0" applyFont="1" applyAlignment="1" applyProtection="1">
      <alignment horizontal="left" vertical="center"/>
    </xf>
    <xf numFmtId="0" fontId="5" fillId="7" borderId="0" xfId="0" applyFont="1" applyFill="1" applyAlignment="1" applyProtection="1">
      <alignment horizontal="center" vertical="center" wrapText="1"/>
    </xf>
    <xf numFmtId="0" fontId="27" fillId="0" borderId="0" xfId="0" applyFont="1" applyAlignment="1" applyProtection="1">
      <alignment vertical="center" wrapText="1"/>
    </xf>
    <xf numFmtId="0" fontId="30" fillId="0" borderId="0" xfId="0" applyFont="1" applyAlignment="1" applyProtection="1">
      <alignment horizontal="left" vertical="center" wrapText="1"/>
    </xf>
    <xf numFmtId="0" fontId="12" fillId="0" borderId="0" xfId="0" applyFont="1" applyFill="1" applyProtection="1"/>
    <xf numFmtId="0" fontId="13" fillId="26" borderId="41" xfId="0" applyFont="1" applyFill="1" applyBorder="1" applyAlignment="1" applyProtection="1">
      <alignment horizontal="left" vertical="center"/>
    </xf>
    <xf numFmtId="0" fontId="1" fillId="26" borderId="41" xfId="0" applyFont="1" applyFill="1" applyBorder="1" applyAlignment="1" applyProtection="1">
      <alignment horizontal="left" vertical="center"/>
    </xf>
    <xf numFmtId="0" fontId="1" fillId="0" borderId="0" xfId="0" applyFont="1" applyAlignment="1" applyProtection="1">
      <alignment horizontal="left" vertical="center"/>
    </xf>
    <xf numFmtId="0" fontId="29" fillId="0" borderId="0" xfId="0" applyFont="1" applyProtection="1"/>
    <xf numFmtId="0" fontId="22" fillId="0" borderId="0" xfId="0" applyFont="1" applyProtection="1"/>
    <xf numFmtId="0" fontId="15" fillId="0" borderId="0" xfId="0" applyFont="1" applyAlignment="1" applyProtection="1">
      <alignment horizontal="center"/>
    </xf>
    <xf numFmtId="0" fontId="7" fillId="4" borderId="88" xfId="0" applyFont="1" applyFill="1" applyBorder="1" applyAlignment="1" applyProtection="1">
      <alignment horizontal="center" vertical="center" wrapText="1"/>
    </xf>
    <xf numFmtId="0" fontId="46" fillId="4" borderId="4" xfId="0" applyFont="1" applyFill="1" applyBorder="1" applyAlignment="1" applyProtection="1">
      <alignment horizontal="center" vertical="center" wrapText="1"/>
    </xf>
    <xf numFmtId="0" fontId="46" fillId="4" borderId="6" xfId="0" applyFont="1" applyFill="1" applyBorder="1" applyAlignment="1" applyProtection="1">
      <alignment horizontal="center" vertical="center" wrapText="1"/>
    </xf>
    <xf numFmtId="0" fontId="46" fillId="4" borderId="21" xfId="0" applyFont="1" applyFill="1" applyBorder="1" applyAlignment="1" applyProtection="1">
      <alignment horizontal="center" vertical="center" wrapText="1"/>
    </xf>
    <xf numFmtId="0" fontId="46" fillId="4" borderId="5" xfId="0" applyFont="1" applyFill="1" applyBorder="1" applyAlignment="1" applyProtection="1">
      <alignment horizontal="center" vertical="center" wrapText="1"/>
    </xf>
    <xf numFmtId="0" fontId="46" fillId="4" borderId="22" xfId="0" applyFont="1" applyFill="1" applyBorder="1" applyAlignment="1" applyProtection="1">
      <alignment horizontal="center" vertical="center" wrapText="1"/>
    </xf>
    <xf numFmtId="0" fontId="46" fillId="4" borderId="20" xfId="0" applyFont="1" applyFill="1" applyBorder="1" applyAlignment="1" applyProtection="1">
      <alignment horizontal="center" vertical="center" wrapText="1"/>
    </xf>
    <xf numFmtId="0" fontId="0" fillId="0" borderId="0" xfId="0" applyFont="1" applyAlignment="1" applyProtection="1">
      <alignment vertical="center"/>
    </xf>
    <xf numFmtId="0" fontId="0" fillId="3" borderId="88" xfId="0" applyFont="1" applyFill="1" applyBorder="1" applyAlignment="1" applyProtection="1">
      <alignment horizontal="center" vertical="center"/>
    </xf>
    <xf numFmtId="164" fontId="0" fillId="10" borderId="88" xfId="0" applyNumberFormat="1" applyFont="1" applyFill="1" applyBorder="1" applyAlignment="1" applyProtection="1">
      <alignment horizontal="center" vertical="center"/>
    </xf>
    <xf numFmtId="0" fontId="5" fillId="10" borderId="79" xfId="0" applyFont="1" applyFill="1" applyBorder="1" applyAlignment="1" applyProtection="1">
      <alignment horizontal="center" vertical="center" wrapText="1"/>
    </xf>
    <xf numFmtId="9" fontId="5" fillId="10" borderId="78" xfId="1" applyFont="1" applyFill="1" applyBorder="1" applyAlignment="1" applyProtection="1">
      <alignment horizontal="center" vertical="center" wrapText="1"/>
    </xf>
    <xf numFmtId="0" fontId="5" fillId="10" borderId="76" xfId="0" applyFont="1" applyFill="1" applyBorder="1" applyAlignment="1" applyProtection="1">
      <alignment horizontal="center" vertical="center" wrapText="1"/>
    </xf>
    <xf numFmtId="0" fontId="5" fillId="10" borderId="78" xfId="0" applyFont="1" applyFill="1" applyBorder="1" applyAlignment="1" applyProtection="1">
      <alignment horizontal="center" vertical="center" wrapText="1"/>
    </xf>
    <xf numFmtId="0" fontId="0" fillId="7" borderId="0" xfId="0" applyFont="1" applyFill="1" applyBorder="1" applyProtection="1"/>
    <xf numFmtId="164" fontId="0" fillId="0" borderId="0" xfId="1" applyNumberFormat="1" applyFont="1" applyAlignment="1" applyProtection="1">
      <alignment horizontal="center"/>
    </xf>
    <xf numFmtId="0" fontId="14" fillId="0" borderId="0" xfId="0" applyFont="1" applyProtection="1"/>
    <xf numFmtId="0" fontId="0" fillId="0" borderId="0" xfId="0" applyFont="1" applyFill="1" applyBorder="1" applyProtection="1"/>
    <xf numFmtId="0" fontId="22" fillId="0" borderId="0" xfId="0" applyFont="1" applyFill="1" applyBorder="1" applyProtection="1"/>
    <xf numFmtId="0" fontId="0" fillId="0" borderId="0" xfId="0" applyFont="1" applyFill="1" applyBorder="1" applyAlignment="1" applyProtection="1">
      <alignment horizontal="center"/>
    </xf>
    <xf numFmtId="0" fontId="0" fillId="0" borderId="0" xfId="0" applyFont="1" applyAlignment="1" applyProtection="1">
      <alignment horizontal="center" wrapText="1"/>
    </xf>
    <xf numFmtId="0" fontId="0" fillId="0" borderId="0" xfId="0" applyFont="1" applyAlignment="1" applyProtection="1">
      <alignment horizontal="left"/>
    </xf>
    <xf numFmtId="0" fontId="0" fillId="7" borderId="0" xfId="0" applyFont="1" applyFill="1" applyBorder="1" applyAlignment="1" applyProtection="1">
      <alignment horizontal="left"/>
    </xf>
    <xf numFmtId="0" fontId="3" fillId="7" borderId="0" xfId="0" applyFont="1" applyFill="1" applyBorder="1" applyAlignment="1" applyProtection="1">
      <alignment horizontal="center"/>
    </xf>
    <xf numFmtId="0" fontId="11" fillId="7" borderId="0" xfId="0" applyFont="1" applyFill="1" applyBorder="1" applyProtection="1"/>
    <xf numFmtId="0" fontId="11" fillId="7" borderId="0" xfId="0" applyFont="1" applyFill="1" applyBorder="1" applyAlignment="1" applyProtection="1">
      <alignment horizontal="center" wrapText="1"/>
    </xf>
    <xf numFmtId="0" fontId="0" fillId="7" borderId="0" xfId="0" applyFont="1" applyFill="1" applyAlignment="1" applyProtection="1">
      <alignment horizontal="left"/>
    </xf>
    <xf numFmtId="0" fontId="17" fillId="0" borderId="0" xfId="0" applyFont="1" applyFill="1" applyBorder="1" applyProtection="1"/>
    <xf numFmtId="0" fontId="15" fillId="0" borderId="0" xfId="0" applyFont="1" applyFill="1" applyBorder="1" applyProtection="1"/>
    <xf numFmtId="0" fontId="4" fillId="0" borderId="0" xfId="0" applyFont="1" applyFill="1" applyBorder="1" applyAlignment="1" applyProtection="1">
      <alignment horizontal="left" vertical="center"/>
    </xf>
    <xf numFmtId="0" fontId="0" fillId="0" borderId="0" xfId="0" applyFont="1" applyAlignment="1" applyProtection="1">
      <alignment horizontal="center"/>
    </xf>
    <xf numFmtId="0" fontId="47" fillId="4" borderId="4" xfId="0" applyFont="1" applyFill="1" applyBorder="1" applyAlignment="1" applyProtection="1">
      <alignment horizontal="center" vertical="center" wrapText="1"/>
    </xf>
    <xf numFmtId="0" fontId="47" fillId="4" borderId="6" xfId="0" applyFont="1" applyFill="1" applyBorder="1" applyAlignment="1" applyProtection="1">
      <alignment horizontal="center" vertical="center" wrapText="1"/>
    </xf>
    <xf numFmtId="0" fontId="47" fillId="4" borderId="21" xfId="0" applyFont="1" applyFill="1" applyBorder="1" applyAlignment="1" applyProtection="1">
      <alignment horizontal="center" vertical="center" wrapText="1"/>
    </xf>
    <xf numFmtId="0" fontId="47" fillId="4" borderId="5" xfId="0" applyFont="1" applyFill="1" applyBorder="1" applyAlignment="1" applyProtection="1">
      <alignment horizontal="center" vertical="center" wrapText="1"/>
    </xf>
    <xf numFmtId="0" fontId="47" fillId="4" borderId="22" xfId="0" applyFont="1" applyFill="1" applyBorder="1" applyAlignment="1" applyProtection="1">
      <alignment horizontal="center" vertical="center" wrapText="1"/>
    </xf>
    <xf numFmtId="0" fontId="47" fillId="4" borderId="20" xfId="0" applyFont="1" applyFill="1" applyBorder="1" applyAlignment="1" applyProtection="1">
      <alignment horizontal="center" vertical="center" wrapText="1"/>
    </xf>
    <xf numFmtId="0" fontId="5" fillId="3" borderId="88" xfId="0" applyFont="1" applyFill="1" applyBorder="1" applyAlignment="1" applyProtection="1">
      <alignment horizontal="center" vertical="center" wrapText="1"/>
    </xf>
    <xf numFmtId="0" fontId="0" fillId="0" borderId="0" xfId="0" applyProtection="1"/>
    <xf numFmtId="0" fontId="0" fillId="0" borderId="0" xfId="0" applyFont="1" applyAlignment="1" applyProtection="1">
      <alignment textRotation="90" wrapText="1"/>
    </xf>
    <xf numFmtId="0" fontId="17" fillId="0" borderId="0" xfId="0" applyFont="1" applyProtection="1"/>
    <xf numFmtId="0" fontId="10" fillId="0" borderId="0" xfId="0" applyFont="1" applyBorder="1" applyAlignment="1" applyProtection="1">
      <alignment textRotation="90" wrapText="1"/>
    </xf>
    <xf numFmtId="0" fontId="10" fillId="0" borderId="0" xfId="0" applyFont="1" applyAlignment="1" applyProtection="1">
      <alignment textRotation="90" wrapText="1"/>
    </xf>
    <xf numFmtId="0" fontId="6" fillId="0" borderId="0" xfId="0" applyFont="1" applyAlignment="1" applyProtection="1">
      <alignment horizontal="right"/>
    </xf>
    <xf numFmtId="0" fontId="4" fillId="0" borderId="0" xfId="0" applyFont="1" applyAlignment="1" applyProtection="1">
      <alignment horizontal="center"/>
    </xf>
    <xf numFmtId="0" fontId="13" fillId="23" borderId="27" xfId="0" applyFont="1" applyFill="1" applyBorder="1" applyProtection="1"/>
    <xf numFmtId="0" fontId="4" fillId="23" borderId="27" xfId="0" applyFont="1" applyFill="1" applyBorder="1" applyProtection="1"/>
    <xf numFmtId="0" fontId="59" fillId="22" borderId="0" xfId="0" applyFont="1" applyFill="1" applyProtection="1"/>
    <xf numFmtId="0" fontId="59" fillId="0" borderId="0" xfId="0" applyFont="1" applyProtection="1"/>
    <xf numFmtId="0" fontId="60" fillId="0" borderId="0" xfId="0" applyFont="1" applyProtection="1"/>
    <xf numFmtId="0" fontId="3" fillId="7" borderId="0" xfId="0" applyFont="1" applyFill="1" applyBorder="1" applyAlignment="1" applyProtection="1"/>
    <xf numFmtId="0" fontId="6" fillId="0" borderId="0" xfId="0" applyFont="1" applyProtection="1"/>
    <xf numFmtId="0" fontId="0" fillId="0" borderId="0" xfId="0" applyFont="1" applyAlignment="1" applyProtection="1">
      <alignment horizontal="right"/>
    </xf>
    <xf numFmtId="0" fontId="6" fillId="0" borderId="0" xfId="0" applyFont="1" applyFill="1" applyBorder="1" applyAlignment="1" applyProtection="1">
      <alignment horizontal="left"/>
    </xf>
    <xf numFmtId="0" fontId="34" fillId="0" borderId="0" xfId="0" applyFont="1" applyAlignment="1" applyProtection="1">
      <alignment horizontal="center"/>
    </xf>
    <xf numFmtId="0" fontId="0" fillId="0" borderId="0" xfId="0" applyFont="1" applyAlignment="1" applyProtection="1">
      <alignment wrapText="1"/>
    </xf>
    <xf numFmtId="0" fontId="0" fillId="7" borderId="0" xfId="0" applyFont="1" applyFill="1" applyBorder="1" applyAlignment="1" applyProtection="1">
      <alignment wrapText="1"/>
    </xf>
    <xf numFmtId="0" fontId="3" fillId="7" borderId="0" xfId="0" applyFont="1" applyFill="1" applyBorder="1" applyProtection="1"/>
    <xf numFmtId="0" fontId="35" fillId="0" borderId="0" xfId="0" applyFont="1" applyProtection="1"/>
    <xf numFmtId="0" fontId="4" fillId="0" borderId="0" xfId="0" applyFont="1" applyAlignment="1" applyProtection="1">
      <alignment wrapText="1"/>
    </xf>
    <xf numFmtId="0" fontId="31" fillId="0" borderId="0" xfId="0" applyFont="1" applyAlignment="1" applyProtection="1">
      <alignment vertical="top" wrapText="1"/>
    </xf>
    <xf numFmtId="0" fontId="23" fillId="0" borderId="0" xfId="0" applyFont="1" applyAlignment="1" applyProtection="1">
      <alignment vertical="center"/>
    </xf>
    <xf numFmtId="0" fontId="16" fillId="0" borderId="0" xfId="0" applyFont="1" applyAlignment="1" applyProtection="1">
      <alignment horizontal="left" vertical="center" wrapText="1"/>
    </xf>
    <xf numFmtId="0" fontId="46" fillId="4" borderId="19" xfId="0" applyFont="1" applyFill="1" applyBorder="1" applyAlignment="1" applyProtection="1">
      <alignment horizontal="center" vertical="center" wrapText="1"/>
    </xf>
    <xf numFmtId="0" fontId="46" fillId="4" borderId="23" xfId="0" applyFont="1" applyFill="1" applyBorder="1" applyAlignment="1" applyProtection="1">
      <alignment horizontal="center" vertical="center" wrapText="1"/>
    </xf>
    <xf numFmtId="0" fontId="46" fillId="4" borderId="24" xfId="0" applyFont="1" applyFill="1" applyBorder="1" applyAlignment="1" applyProtection="1">
      <alignment horizontal="center" vertical="center" wrapText="1"/>
    </xf>
    <xf numFmtId="0" fontId="16" fillId="29" borderId="11" xfId="0" applyFont="1" applyFill="1" applyBorder="1" applyAlignment="1" applyProtection="1">
      <alignment horizontal="center" vertical="center" wrapText="1"/>
    </xf>
    <xf numFmtId="0" fontId="3" fillId="0" borderId="0" xfId="0" applyFont="1" applyAlignment="1" applyProtection="1">
      <alignment vertical="center"/>
    </xf>
    <xf numFmtId="166" fontId="11" fillId="7" borderId="0" xfId="0" applyNumberFormat="1" applyFont="1" applyFill="1" applyBorder="1" applyAlignment="1" applyProtection="1">
      <alignment horizontal="center" vertical="center"/>
    </xf>
    <xf numFmtId="166" fontId="11" fillId="3" borderId="88" xfId="0" applyNumberFormat="1" applyFont="1" applyFill="1" applyBorder="1" applyAlignment="1" applyProtection="1">
      <alignment horizontal="center" vertical="center"/>
    </xf>
    <xf numFmtId="0" fontId="22" fillId="5" borderId="0" xfId="0" applyFont="1" applyFill="1" applyProtection="1"/>
    <xf numFmtId="0" fontId="0" fillId="5" borderId="0" xfId="0" applyFont="1" applyFill="1" applyProtection="1"/>
    <xf numFmtId="0" fontId="0" fillId="7" borderId="0" xfId="0" applyFont="1" applyFill="1" applyBorder="1" applyAlignment="1" applyProtection="1">
      <alignment horizontal="center" vertical="center"/>
    </xf>
    <xf numFmtId="0" fontId="3" fillId="7" borderId="0" xfId="0" applyFont="1" applyFill="1" applyAlignment="1" applyProtection="1">
      <alignment horizontal="center" vertical="center"/>
    </xf>
    <xf numFmtId="0" fontId="17" fillId="0" borderId="0" xfId="0" applyFont="1" applyAlignment="1" applyProtection="1">
      <alignment horizontal="left" vertical="center" wrapText="1"/>
    </xf>
    <xf numFmtId="0" fontId="27" fillId="0" borderId="0" xfId="0" applyFont="1" applyAlignment="1" applyProtection="1">
      <alignment horizontal="left" vertical="center" wrapText="1"/>
    </xf>
    <xf numFmtId="0" fontId="0" fillId="0" borderId="0" xfId="0" applyFont="1" applyAlignment="1" applyProtection="1"/>
    <xf numFmtId="0" fontId="11" fillId="7" borderId="0" xfId="0" applyFont="1" applyFill="1" applyBorder="1" applyAlignment="1" applyProtection="1">
      <alignment horizontal="center"/>
    </xf>
    <xf numFmtId="0" fontId="17" fillId="0" borderId="0" xfId="0" applyFont="1" applyAlignment="1" applyProtection="1">
      <alignment vertical="center" wrapText="1"/>
    </xf>
    <xf numFmtId="3" fontId="0" fillId="7" borderId="0" xfId="0" applyNumberFormat="1" applyFont="1" applyFill="1" applyBorder="1" applyAlignment="1" applyProtection="1">
      <alignment horizontal="center"/>
    </xf>
    <xf numFmtId="3" fontId="0" fillId="7" borderId="83" xfId="0" applyNumberFormat="1" applyFont="1" applyFill="1" applyBorder="1" applyAlignment="1" applyProtection="1">
      <alignment horizontal="center"/>
    </xf>
    <xf numFmtId="0" fontId="18" fillId="0" borderId="0" xfId="0" applyFont="1" applyFill="1" applyBorder="1" applyAlignment="1" applyProtection="1"/>
    <xf numFmtId="0" fontId="18" fillId="7" borderId="0" xfId="0" applyFont="1" applyFill="1" applyBorder="1" applyProtection="1"/>
    <xf numFmtId="0" fontId="42" fillId="0" borderId="0" xfId="0" applyFont="1" applyProtection="1"/>
    <xf numFmtId="0" fontId="44" fillId="0" borderId="0" xfId="0" applyFont="1" applyAlignment="1" applyProtection="1">
      <alignment horizontal="center" wrapText="1"/>
    </xf>
    <xf numFmtId="0" fontId="6" fillId="0" borderId="17" xfId="0" applyFont="1" applyBorder="1" applyAlignment="1" applyProtection="1">
      <alignment horizontal="center" vertical="center" wrapText="1"/>
    </xf>
    <xf numFmtId="0" fontId="19" fillId="0" borderId="10" xfId="0" applyFont="1" applyBorder="1" applyAlignment="1" applyProtection="1">
      <alignment horizontal="center" vertical="center" wrapText="1"/>
    </xf>
    <xf numFmtId="0" fontId="19" fillId="0" borderId="16" xfId="0" applyFont="1" applyBorder="1" applyAlignment="1" applyProtection="1">
      <alignment horizontal="center" vertical="center" wrapText="1"/>
    </xf>
    <xf numFmtId="0" fontId="0" fillId="0" borderId="88" xfId="0" applyFont="1" applyBorder="1" applyProtection="1"/>
    <xf numFmtId="166" fontId="4" fillId="3" borderId="83" xfId="0" applyNumberFormat="1" applyFont="1" applyFill="1" applyBorder="1" applyAlignment="1" applyProtection="1">
      <alignment horizontal="center"/>
    </xf>
    <xf numFmtId="0" fontId="4" fillId="0" borderId="35" xfId="0" applyFont="1" applyBorder="1" applyProtection="1"/>
    <xf numFmtId="166" fontId="4" fillId="3" borderId="89" xfId="0" applyNumberFormat="1" applyFont="1" applyFill="1" applyBorder="1" applyAlignment="1" applyProtection="1">
      <alignment horizontal="center"/>
    </xf>
    <xf numFmtId="0" fontId="18" fillId="0" borderId="0" xfId="0" applyFont="1" applyFill="1" applyBorder="1" applyProtection="1"/>
    <xf numFmtId="0" fontId="18" fillId="0" borderId="0" xfId="0" applyFont="1" applyBorder="1" applyProtection="1"/>
    <xf numFmtId="0" fontId="20" fillId="0" borderId="0" xfId="0" applyFont="1" applyProtection="1"/>
    <xf numFmtId="0" fontId="4" fillId="0" borderId="17" xfId="0" applyFont="1" applyBorder="1" applyAlignment="1" applyProtection="1">
      <alignment horizontal="center" vertical="center" wrapText="1"/>
    </xf>
    <xf numFmtId="0" fontId="7" fillId="0" borderId="10" xfId="0" applyFont="1" applyBorder="1" applyAlignment="1" applyProtection="1">
      <alignment horizontal="center" vertical="center" wrapText="1"/>
    </xf>
    <xf numFmtId="0" fontId="7" fillId="0" borderId="16" xfId="0" applyFont="1" applyBorder="1" applyAlignment="1" applyProtection="1">
      <alignment horizontal="center" vertical="center" wrapText="1"/>
    </xf>
    <xf numFmtId="0" fontId="7" fillId="0" borderId="15" xfId="0" applyFont="1" applyBorder="1" applyAlignment="1" applyProtection="1">
      <alignment horizontal="center" vertical="center" wrapText="1"/>
    </xf>
    <xf numFmtId="0" fontId="6" fillId="0" borderId="0" xfId="0" applyFont="1" applyAlignment="1" applyProtection="1">
      <alignment wrapText="1"/>
    </xf>
    <xf numFmtId="0" fontId="0" fillId="0" borderId="89" xfId="0" applyFont="1" applyFill="1" applyBorder="1" applyProtection="1"/>
    <xf numFmtId="0" fontId="4" fillId="3" borderId="89" xfId="0" applyFont="1" applyFill="1" applyBorder="1" applyProtection="1"/>
    <xf numFmtId="0" fontId="4" fillId="0" borderId="89" xfId="0" applyFont="1" applyFill="1" applyBorder="1" applyProtection="1"/>
    <xf numFmtId="0" fontId="4" fillId="0" borderId="17" xfId="0" applyFont="1" applyBorder="1" applyAlignment="1" applyProtection="1">
      <alignment horizontal="center" vertical="center"/>
    </xf>
    <xf numFmtId="0" fontId="7" fillId="0" borderId="17" xfId="0" applyFont="1" applyBorder="1" applyAlignment="1" applyProtection="1">
      <alignment horizontal="center" vertical="center" wrapText="1"/>
    </xf>
    <xf numFmtId="0" fontId="4" fillId="0" borderId="15" xfId="0" applyFont="1" applyBorder="1" applyAlignment="1" applyProtection="1">
      <alignment horizontal="center" vertical="center"/>
    </xf>
    <xf numFmtId="0" fontId="4" fillId="0" borderId="16" xfId="0" applyFont="1" applyBorder="1" applyAlignment="1" applyProtection="1">
      <alignment horizontal="center" vertical="center"/>
    </xf>
    <xf numFmtId="0" fontId="4" fillId="0" borderId="10" xfId="0" applyFont="1" applyBorder="1" applyAlignment="1" applyProtection="1">
      <alignment horizontal="center" vertical="center"/>
    </xf>
    <xf numFmtId="9" fontId="4" fillId="0" borderId="0" xfId="0" applyNumberFormat="1" applyFont="1" applyAlignment="1" applyProtection="1">
      <alignment horizontal="center" vertical="center"/>
    </xf>
    <xf numFmtId="9" fontId="6" fillId="0" borderId="0" xfId="0" applyNumberFormat="1" applyFont="1" applyAlignment="1" applyProtection="1">
      <alignment horizontal="center" vertical="center"/>
    </xf>
    <xf numFmtId="0" fontId="6" fillId="7" borderId="0" xfId="0" applyFont="1" applyFill="1" applyBorder="1" applyAlignment="1" applyProtection="1">
      <alignment horizontal="center" vertical="center"/>
    </xf>
    <xf numFmtId="9" fontId="6" fillId="7" borderId="0" xfId="0" applyNumberFormat="1" applyFont="1" applyFill="1" applyBorder="1" applyAlignment="1" applyProtection="1">
      <alignment horizontal="center" vertical="center"/>
    </xf>
    <xf numFmtId="0" fontId="6" fillId="7" borderId="0" xfId="0" applyFont="1" applyFill="1" applyBorder="1" applyProtection="1"/>
    <xf numFmtId="166" fontId="4" fillId="3" borderId="88" xfId="0" applyNumberFormat="1" applyFont="1" applyFill="1" applyBorder="1" applyAlignment="1" applyProtection="1">
      <alignment horizontal="center"/>
    </xf>
    <xf numFmtId="0" fontId="17" fillId="7" borderId="0" xfId="0" applyFont="1" applyFill="1" applyBorder="1" applyProtection="1"/>
    <xf numFmtId="0" fontId="5" fillId="7" borderId="0" xfId="0" applyFont="1" applyFill="1" applyBorder="1" applyProtection="1"/>
    <xf numFmtId="0" fontId="5" fillId="7" borderId="0" xfId="0" applyFont="1" applyFill="1" applyBorder="1" applyAlignment="1" applyProtection="1">
      <alignment horizontal="center"/>
    </xf>
    <xf numFmtId="0" fontId="5" fillId="7" borderId="0" xfId="0" applyFont="1" applyFill="1" applyProtection="1"/>
    <xf numFmtId="0" fontId="4" fillId="0" borderId="25" xfId="0" applyFont="1" applyBorder="1" applyAlignment="1" applyProtection="1">
      <alignment horizontal="center" vertical="center"/>
    </xf>
    <xf numFmtId="0" fontId="7" fillId="0" borderId="21" xfId="0" applyFont="1" applyBorder="1" applyAlignment="1" applyProtection="1">
      <alignment horizontal="center" vertical="center" wrapText="1"/>
    </xf>
    <xf numFmtId="0" fontId="7" fillId="0" borderId="5" xfId="0" applyFont="1" applyBorder="1" applyAlignment="1" applyProtection="1">
      <alignment horizontal="center" vertical="center" wrapText="1"/>
    </xf>
    <xf numFmtId="0" fontId="7" fillId="0" borderId="6" xfId="0" applyFont="1" applyBorder="1" applyAlignment="1" applyProtection="1">
      <alignment horizontal="center" vertical="center" wrapText="1"/>
    </xf>
    <xf numFmtId="0" fontId="7" fillId="0" borderId="25" xfId="0" applyFont="1" applyBorder="1" applyAlignment="1" applyProtection="1">
      <alignment horizontal="center" vertical="center" wrapText="1"/>
    </xf>
    <xf numFmtId="0" fontId="4" fillId="0" borderId="21" xfId="0" applyFont="1" applyBorder="1" applyAlignment="1" applyProtection="1">
      <alignment horizontal="center" vertical="center"/>
    </xf>
    <xf numFmtId="0" fontId="4" fillId="0" borderId="22" xfId="0" applyFont="1" applyBorder="1" applyAlignment="1" applyProtection="1">
      <alignment horizontal="center" vertical="center"/>
    </xf>
    <xf numFmtId="0" fontId="4" fillId="0" borderId="4" xfId="0" applyFont="1" applyBorder="1" applyAlignment="1" applyProtection="1">
      <alignment horizontal="center" vertical="center"/>
    </xf>
    <xf numFmtId="0" fontId="4" fillId="0" borderId="6" xfId="0" applyFont="1" applyBorder="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horizontal="center" vertical="center" wrapText="1"/>
    </xf>
    <xf numFmtId="0" fontId="6" fillId="7" borderId="0" xfId="0" applyFont="1" applyFill="1" applyBorder="1" applyAlignment="1" applyProtection="1">
      <alignment horizontal="center" vertical="center" wrapText="1"/>
    </xf>
    <xf numFmtId="0" fontId="7" fillId="0" borderId="0" xfId="0" applyFont="1" applyAlignment="1" applyProtection="1">
      <alignment horizontal="center" wrapText="1"/>
    </xf>
    <xf numFmtId="0" fontId="0" fillId="0" borderId="89" xfId="0" applyFont="1" applyBorder="1" applyProtection="1"/>
    <xf numFmtId="0" fontId="0" fillId="0" borderId="89" xfId="0" applyFont="1" applyBorder="1" applyAlignment="1" applyProtection="1">
      <alignment wrapText="1"/>
    </xf>
    <xf numFmtId="0" fontId="18" fillId="0" borderId="0" xfId="0" applyFont="1" applyProtection="1"/>
    <xf numFmtId="0" fontId="7" fillId="0" borderId="0" xfId="0" applyFont="1" applyFill="1" applyBorder="1" applyAlignment="1" applyProtection="1">
      <alignment horizontal="center" vertical="center" wrapText="1"/>
    </xf>
    <xf numFmtId="0" fontId="46" fillId="4" borderId="13" xfId="0" applyFont="1" applyFill="1" applyBorder="1" applyAlignment="1" applyProtection="1">
      <alignment horizontal="center" vertical="center" wrapText="1"/>
    </xf>
    <xf numFmtId="0" fontId="7" fillId="0" borderId="0" xfId="0" applyFont="1" applyAlignment="1" applyProtection="1">
      <alignment horizontal="center"/>
    </xf>
    <xf numFmtId="0" fontId="16" fillId="3" borderId="11" xfId="0" applyFont="1" applyFill="1" applyBorder="1" applyAlignment="1" applyProtection="1">
      <alignment horizontal="center" vertical="center" wrapText="1"/>
    </xf>
    <xf numFmtId="0" fontId="16" fillId="3" borderId="88" xfId="0" applyFont="1" applyFill="1" applyBorder="1" applyAlignment="1" applyProtection="1">
      <alignment horizontal="center" vertical="center" wrapText="1"/>
    </xf>
    <xf numFmtId="0" fontId="26" fillId="0" borderId="0" xfId="0" applyFont="1" applyAlignment="1" applyProtection="1">
      <alignment horizontal="center"/>
    </xf>
    <xf numFmtId="0" fontId="26" fillId="0" borderId="0" xfId="0" applyFont="1" applyProtection="1"/>
    <xf numFmtId="0" fontId="11" fillId="0" borderId="0" xfId="0" applyFont="1" applyProtection="1"/>
    <xf numFmtId="0" fontId="12" fillId="25" borderId="42" xfId="0" applyFont="1" applyFill="1" applyBorder="1" applyAlignment="1" applyProtection="1">
      <alignment vertical="center"/>
    </xf>
    <xf numFmtId="0" fontId="0" fillId="0" borderId="0" xfId="0" applyFont="1" applyAlignment="1" applyProtection="1">
      <alignment horizontal="center" vertical="center"/>
    </xf>
    <xf numFmtId="0" fontId="28" fillId="0" borderId="0" xfId="0" applyFont="1" applyAlignment="1" applyProtection="1">
      <alignment horizontal="left" vertical="center"/>
    </xf>
    <xf numFmtId="0" fontId="28" fillId="0" borderId="0" xfId="0" applyFont="1" applyAlignment="1" applyProtection="1">
      <alignment horizontal="left" vertical="center" wrapText="1"/>
    </xf>
    <xf numFmtId="0" fontId="17" fillId="0" borderId="0" xfId="0" applyFont="1" applyAlignment="1" applyProtection="1">
      <alignment horizontal="left" vertical="center"/>
    </xf>
    <xf numFmtId="0" fontId="0" fillId="0" borderId="0" xfId="0" applyFont="1" applyAlignment="1" applyProtection="1">
      <alignment horizontal="left" vertical="center"/>
    </xf>
    <xf numFmtId="0" fontId="24" fillId="7" borderId="0" xfId="0" applyFont="1" applyFill="1" applyAlignment="1" applyProtection="1">
      <alignment horizontal="center" vertical="center"/>
    </xf>
    <xf numFmtId="0" fontId="12" fillId="21" borderId="41" xfId="0" applyFont="1" applyFill="1" applyBorder="1" applyAlignment="1" applyProtection="1">
      <alignment horizontal="center" vertical="center" wrapText="1"/>
    </xf>
    <xf numFmtId="0" fontId="12" fillId="21" borderId="45" xfId="0" applyFont="1" applyFill="1" applyBorder="1" applyAlignment="1" applyProtection="1">
      <alignment horizontal="center" vertical="center" wrapText="1"/>
    </xf>
    <xf numFmtId="0" fontId="49" fillId="11" borderId="44" xfId="0" applyFont="1" applyFill="1" applyBorder="1" applyAlignment="1" applyProtection="1">
      <alignment horizontal="left" vertical="center"/>
    </xf>
    <xf numFmtId="0" fontId="49" fillId="11" borderId="41" xfId="0" applyFont="1" applyFill="1" applyBorder="1" applyAlignment="1" applyProtection="1">
      <alignment horizontal="left" vertical="center" wrapText="1"/>
    </xf>
    <xf numFmtId="0" fontId="49" fillId="11" borderId="47" xfId="0" applyFont="1" applyFill="1" applyBorder="1" applyAlignment="1" applyProtection="1">
      <alignment horizontal="left" vertical="center" wrapText="1"/>
    </xf>
    <xf numFmtId="0" fontId="49" fillId="11" borderId="48" xfId="0" applyFont="1" applyFill="1" applyBorder="1" applyAlignment="1" applyProtection="1">
      <alignment horizontal="left" vertical="center" wrapText="1"/>
    </xf>
    <xf numFmtId="0" fontId="50" fillId="0" borderId="0" xfId="0" applyFont="1" applyProtection="1"/>
    <xf numFmtId="0" fontId="11" fillId="7" borderId="0" xfId="0" applyFont="1" applyFill="1" applyAlignment="1" applyProtection="1">
      <alignment horizontal="left" vertical="center"/>
    </xf>
    <xf numFmtId="0" fontId="11" fillId="6" borderId="0" xfId="0" applyFont="1" applyFill="1" applyAlignment="1" applyProtection="1">
      <alignment horizontal="left" vertical="center"/>
    </xf>
    <xf numFmtId="0" fontId="51" fillId="6" borderId="0" xfId="0" applyFont="1" applyFill="1" applyBorder="1" applyAlignment="1" applyProtection="1">
      <alignment horizontal="left" vertical="center" wrapText="1"/>
    </xf>
    <xf numFmtId="0" fontId="51" fillId="6" borderId="7" xfId="0" applyFont="1" applyFill="1" applyBorder="1" applyAlignment="1" applyProtection="1">
      <alignment horizontal="left" vertical="center" wrapText="1"/>
    </xf>
    <xf numFmtId="0" fontId="51" fillId="6" borderId="8" xfId="0" applyFont="1" applyFill="1" applyBorder="1" applyAlignment="1" applyProtection="1">
      <alignment horizontal="left" vertical="center" wrapText="1"/>
    </xf>
    <xf numFmtId="0" fontId="51" fillId="4" borderId="92" xfId="0" applyFont="1" applyFill="1" applyBorder="1" applyAlignment="1" applyProtection="1">
      <alignment horizontal="left" vertical="center" wrapText="1"/>
    </xf>
    <xf numFmtId="0" fontId="51" fillId="4" borderId="47" xfId="0" applyFont="1" applyFill="1" applyBorder="1" applyAlignment="1" applyProtection="1">
      <alignment horizontal="left" vertical="center" wrapText="1"/>
    </xf>
    <xf numFmtId="0" fontId="51" fillId="4" borderId="48" xfId="0" applyFont="1" applyFill="1" applyBorder="1" applyAlignment="1" applyProtection="1">
      <alignment horizontal="left" vertical="center" wrapText="1"/>
    </xf>
    <xf numFmtId="0" fontId="52" fillId="4" borderId="49" xfId="0" applyFont="1" applyFill="1" applyBorder="1" applyAlignment="1" applyProtection="1">
      <alignment horizontal="left" vertical="center"/>
    </xf>
    <xf numFmtId="0" fontId="52" fillId="4" borderId="50" xfId="0" applyFont="1" applyFill="1" applyBorder="1" applyAlignment="1" applyProtection="1">
      <alignment horizontal="left" vertical="center" wrapText="1"/>
    </xf>
    <xf numFmtId="0" fontId="52" fillId="4" borderId="51" xfId="0" applyFont="1" applyFill="1" applyBorder="1" applyAlignment="1" applyProtection="1">
      <alignment horizontal="left" vertical="center" wrapText="1"/>
    </xf>
    <xf numFmtId="0" fontId="52" fillId="4" borderId="3" xfId="0" applyFont="1" applyFill="1" applyBorder="1" applyAlignment="1" applyProtection="1">
      <alignment horizontal="left" vertical="center"/>
    </xf>
    <xf numFmtId="0" fontId="52" fillId="4" borderId="39" xfId="0" applyFont="1" applyFill="1" applyBorder="1" applyAlignment="1" applyProtection="1">
      <alignment horizontal="left" vertical="center" wrapText="1"/>
    </xf>
    <xf numFmtId="0" fontId="52" fillId="4" borderId="2" xfId="0" applyFont="1" applyFill="1" applyBorder="1" applyAlignment="1" applyProtection="1">
      <alignment horizontal="left" vertical="center" wrapText="1"/>
    </xf>
    <xf numFmtId="0" fontId="52" fillId="4" borderId="52" xfId="0" applyFont="1" applyFill="1" applyBorder="1" applyAlignment="1" applyProtection="1">
      <alignment horizontal="left" vertical="center" wrapText="1"/>
    </xf>
    <xf numFmtId="0" fontId="51" fillId="4" borderId="88" xfId="0" applyFont="1" applyFill="1" applyBorder="1" applyAlignment="1" applyProtection="1">
      <alignment horizontal="center" vertical="center" textRotation="90"/>
    </xf>
    <xf numFmtId="0" fontId="54" fillId="4" borderId="88" xfId="0" applyFont="1" applyFill="1" applyBorder="1" applyAlignment="1" applyProtection="1">
      <alignment horizontal="center" vertical="center" textRotation="90"/>
    </xf>
    <xf numFmtId="0" fontId="51" fillId="4" borderId="88" xfId="0" applyFont="1" applyFill="1" applyBorder="1" applyAlignment="1" applyProtection="1">
      <alignment vertical="center" wrapText="1"/>
    </xf>
    <xf numFmtId="0" fontId="51" fillId="4" borderId="88" xfId="0" applyFont="1" applyFill="1" applyBorder="1" applyAlignment="1" applyProtection="1">
      <alignment horizontal="center" vertical="center" wrapText="1"/>
    </xf>
    <xf numFmtId="0" fontId="16" fillId="4" borderId="88" xfId="0" applyFont="1" applyFill="1" applyBorder="1" applyAlignment="1" applyProtection="1">
      <alignment horizontal="center" vertical="center" wrapText="1"/>
    </xf>
    <xf numFmtId="0" fontId="51" fillId="11" borderId="88" xfId="0" applyFont="1" applyFill="1" applyBorder="1" applyAlignment="1" applyProtection="1">
      <alignment horizontal="center" vertical="center" wrapText="1"/>
    </xf>
    <xf numFmtId="0" fontId="16" fillId="4" borderId="91" xfId="0" applyFont="1" applyFill="1" applyBorder="1" applyAlignment="1" applyProtection="1">
      <alignment horizontal="center" vertical="center" wrapText="1"/>
    </xf>
    <xf numFmtId="0" fontId="11" fillId="4" borderId="53" xfId="0" applyFont="1" applyFill="1" applyBorder="1" applyProtection="1"/>
    <xf numFmtId="0" fontId="11" fillId="0" borderId="88" xfId="0" applyFont="1" applyBorder="1" applyAlignment="1" applyProtection="1">
      <alignment horizontal="center" vertical="center"/>
    </xf>
    <xf numFmtId="10" fontId="16" fillId="3" borderId="88" xfId="1" applyNumberFormat="1" applyFont="1" applyFill="1" applyBorder="1" applyAlignment="1" applyProtection="1">
      <alignment horizontal="center" vertical="center" wrapText="1"/>
    </xf>
    <xf numFmtId="0" fontId="48" fillId="7" borderId="0" xfId="0" applyFont="1" applyFill="1" applyBorder="1" applyAlignment="1" applyProtection="1">
      <alignment vertical="center" wrapText="1"/>
    </xf>
    <xf numFmtId="0" fontId="1" fillId="0" borderId="0" xfId="0" applyFont="1" applyProtection="1"/>
    <xf numFmtId="2" fontId="32" fillId="0" borderId="0" xfId="0" applyNumberFormat="1" applyFont="1" applyAlignment="1" applyProtection="1">
      <alignment horizontal="center"/>
    </xf>
    <xf numFmtId="10" fontId="32" fillId="0" borderId="0" xfId="0" applyNumberFormat="1" applyFont="1" applyAlignment="1" applyProtection="1">
      <alignment horizontal="center"/>
    </xf>
    <xf numFmtId="0" fontId="33" fillId="0" borderId="0" xfId="0" applyFont="1" applyProtection="1"/>
    <xf numFmtId="0" fontId="55" fillId="25" borderId="40" xfId="0" applyFont="1" applyFill="1" applyBorder="1" applyAlignment="1" applyProtection="1">
      <alignment vertical="center"/>
    </xf>
    <xf numFmtId="0" fontId="4" fillId="0" borderId="0" xfId="0" applyFont="1" applyAlignment="1" applyProtection="1">
      <alignment horizontal="left" vertical="center"/>
    </xf>
    <xf numFmtId="0" fontId="0" fillId="0" borderId="0" xfId="0" applyFont="1" applyFill="1" applyBorder="1" applyAlignment="1" applyProtection="1">
      <alignment horizontal="center" vertical="center" wrapText="1"/>
    </xf>
    <xf numFmtId="0" fontId="0" fillId="0" borderId="0" xfId="0" applyFill="1" applyBorder="1" applyProtection="1"/>
    <xf numFmtId="0" fontId="1" fillId="0" borderId="0" xfId="0" applyFont="1" applyFill="1" applyBorder="1" applyAlignment="1" applyProtection="1">
      <alignment horizontal="left" vertical="center"/>
    </xf>
    <xf numFmtId="0" fontId="4" fillId="0" borderId="0" xfId="0" applyFont="1" applyAlignment="1" applyProtection="1">
      <alignment horizontal="left" wrapText="1"/>
    </xf>
    <xf numFmtId="0" fontId="0" fillId="7" borderId="2" xfId="0" applyFont="1" applyFill="1" applyBorder="1" applyAlignment="1" applyProtection="1">
      <alignment horizontal="center" vertical="center"/>
    </xf>
    <xf numFmtId="0" fontId="4" fillId="7" borderId="0" xfId="0" applyFont="1" applyFill="1" applyProtection="1"/>
    <xf numFmtId="0" fontId="0" fillId="7" borderId="0" xfId="0" applyFont="1" applyFill="1" applyAlignment="1" applyProtection="1">
      <alignment horizontal="center" vertical="center"/>
    </xf>
    <xf numFmtId="0" fontId="0" fillId="7" borderId="0" xfId="0" applyFont="1" applyFill="1" applyBorder="1" applyAlignment="1" applyProtection="1">
      <alignment horizontal="center"/>
    </xf>
    <xf numFmtId="0" fontId="4" fillId="7" borderId="0" xfId="0" applyFont="1" applyFill="1" applyBorder="1" applyAlignment="1" applyProtection="1">
      <alignment horizontal="left" vertical="center"/>
    </xf>
    <xf numFmtId="0" fontId="4" fillId="7" borderId="0" xfId="0" applyFont="1" applyFill="1" applyBorder="1" applyAlignment="1" applyProtection="1">
      <alignment horizontal="center" vertical="center"/>
    </xf>
    <xf numFmtId="0" fontId="0" fillId="7" borderId="0" xfId="0" applyFont="1" applyFill="1" applyBorder="1" applyAlignment="1" applyProtection="1">
      <alignment vertical="center"/>
    </xf>
    <xf numFmtId="0" fontId="4" fillId="0" borderId="0" xfId="0" applyFont="1" applyAlignment="1" applyProtection="1">
      <alignment horizontal="left" vertical="center" wrapText="1"/>
    </xf>
    <xf numFmtId="0" fontId="4" fillId="7" borderId="0" xfId="0" applyFont="1" applyFill="1" applyAlignment="1" applyProtection="1">
      <alignment horizontal="left" vertical="center"/>
    </xf>
    <xf numFmtId="0" fontId="6" fillId="0" borderId="0" xfId="0" applyFont="1" applyAlignment="1" applyProtection="1">
      <alignment horizontal="left" vertical="center"/>
    </xf>
    <xf numFmtId="0" fontId="0" fillId="0" borderId="0" xfId="0" applyFont="1" applyFill="1" applyBorder="1" applyAlignment="1" applyProtection="1">
      <alignment vertical="center" wrapText="1"/>
    </xf>
    <xf numFmtId="0" fontId="56" fillId="0" borderId="0" xfId="0" applyFont="1" applyAlignment="1" applyProtection="1">
      <alignment vertical="center"/>
    </xf>
    <xf numFmtId="0" fontId="18" fillId="0" borderId="54" xfId="0" applyFont="1" applyFill="1" applyBorder="1" applyAlignment="1" applyProtection="1">
      <alignment wrapText="1"/>
    </xf>
    <xf numFmtId="0" fontId="11" fillId="0" borderId="0" xfId="0" applyFont="1" applyFill="1" applyBorder="1" applyProtection="1"/>
    <xf numFmtId="0" fontId="8" fillId="0" borderId="0" xfId="2" applyFont="1" applyProtection="1"/>
    <xf numFmtId="0" fontId="21" fillId="0" borderId="0" xfId="0" applyFont="1" applyProtection="1"/>
    <xf numFmtId="0" fontId="36" fillId="0" borderId="0" xfId="0" applyFont="1" applyAlignment="1" applyProtection="1">
      <alignment wrapText="1"/>
    </xf>
    <xf numFmtId="0" fontId="36" fillId="0" borderId="0" xfId="0" applyFont="1" applyProtection="1"/>
    <xf numFmtId="0" fontId="12" fillId="25" borderId="40" xfId="0" applyFont="1" applyFill="1" applyBorder="1" applyAlignment="1" applyProtection="1">
      <alignment vertical="center" wrapText="1"/>
    </xf>
    <xf numFmtId="0" fontId="11" fillId="0" borderId="87" xfId="0" applyFont="1" applyBorder="1" applyAlignment="1" applyProtection="1">
      <alignment vertical="center" wrapText="1"/>
    </xf>
    <xf numFmtId="0" fontId="0" fillId="0" borderId="89" xfId="0" applyFont="1" applyBorder="1" applyAlignment="1" applyProtection="1">
      <alignment horizontal="left" vertical="center" wrapText="1"/>
    </xf>
    <xf numFmtId="0" fontId="14" fillId="0" borderId="0" xfId="0" applyFont="1" applyAlignment="1" applyProtection="1">
      <alignment horizontal="left" vertical="center" wrapText="1"/>
    </xf>
    <xf numFmtId="0" fontId="0" fillId="0" borderId="89" xfId="0" applyFont="1" applyBorder="1" applyAlignment="1" applyProtection="1">
      <alignment vertical="center" wrapText="1"/>
    </xf>
    <xf numFmtId="0" fontId="11" fillId="0" borderId="34" xfId="0" applyFont="1" applyBorder="1" applyAlignment="1" applyProtection="1">
      <alignment vertical="center" wrapText="1"/>
    </xf>
    <xf numFmtId="0" fontId="0" fillId="0" borderId="35" xfId="0" applyFont="1" applyBorder="1" applyAlignment="1" applyProtection="1">
      <alignment vertical="center"/>
    </xf>
    <xf numFmtId="0" fontId="0" fillId="0" borderId="36" xfId="0" applyFont="1" applyBorder="1" applyAlignment="1" applyProtection="1">
      <alignment vertical="center" wrapText="1"/>
    </xf>
    <xf numFmtId="0" fontId="11" fillId="0" borderId="88" xfId="0" applyFont="1" applyBorder="1" applyAlignment="1" applyProtection="1">
      <alignment vertical="center" wrapText="1"/>
    </xf>
    <xf numFmtId="0" fontId="0" fillId="0" borderId="88" xfId="0" applyFont="1" applyBorder="1" applyAlignment="1" applyProtection="1">
      <alignment vertical="center" wrapText="1"/>
    </xf>
    <xf numFmtId="0" fontId="0" fillId="9" borderId="89" xfId="0" applyFont="1" applyFill="1" applyBorder="1" applyAlignment="1" applyProtection="1">
      <alignment horizontal="center" vertical="center"/>
      <protection locked="0"/>
    </xf>
    <xf numFmtId="0" fontId="0" fillId="30" borderId="88" xfId="0" applyFill="1" applyBorder="1" applyProtection="1">
      <protection locked="0"/>
    </xf>
    <xf numFmtId="0" fontId="0" fillId="9" borderId="87" xfId="0" applyFont="1" applyFill="1" applyBorder="1" applyAlignment="1" applyProtection="1">
      <alignment horizontal="center"/>
      <protection locked="0"/>
    </xf>
    <xf numFmtId="14" fontId="0" fillId="9" borderId="89" xfId="0" applyNumberFormat="1" applyFont="1" applyFill="1" applyBorder="1" applyAlignment="1" applyProtection="1">
      <alignment horizontal="center"/>
      <protection locked="0"/>
    </xf>
    <xf numFmtId="165" fontId="0" fillId="2" borderId="88" xfId="0" applyNumberFormat="1" applyFont="1" applyFill="1" applyBorder="1" applyAlignment="1" applyProtection="1">
      <alignment horizontal="center" vertical="center"/>
      <protection locked="0"/>
    </xf>
    <xf numFmtId="3" fontId="0" fillId="2" borderId="88" xfId="0" applyNumberFormat="1" applyFont="1" applyFill="1" applyBorder="1" applyAlignment="1" applyProtection="1">
      <alignment horizontal="center" vertical="center"/>
      <protection locked="0"/>
    </xf>
    <xf numFmtId="0" fontId="0" fillId="27" borderId="88" xfId="0" applyFont="1" applyFill="1" applyBorder="1" applyAlignment="1" applyProtection="1">
      <alignment horizontal="center" vertical="center" wrapText="1"/>
      <protection locked="0"/>
    </xf>
    <xf numFmtId="2" fontId="0" fillId="27" borderId="88" xfId="0" applyNumberFormat="1" applyFont="1" applyFill="1" applyBorder="1" applyAlignment="1" applyProtection="1">
      <alignment horizontal="center" vertical="center"/>
      <protection locked="0"/>
    </xf>
    <xf numFmtId="0" fontId="0" fillId="2" borderId="88" xfId="0" applyFont="1" applyFill="1" applyBorder="1" applyAlignment="1" applyProtection="1">
      <alignment horizontal="center" vertical="center" wrapText="1"/>
      <protection locked="0"/>
    </xf>
    <xf numFmtId="0" fontId="0" fillId="2" borderId="88" xfId="0" applyFont="1" applyFill="1" applyBorder="1" applyAlignment="1" applyProtection="1">
      <alignment horizontal="center" vertical="center"/>
      <protection locked="0"/>
    </xf>
    <xf numFmtId="0" fontId="0" fillId="27" borderId="88" xfId="0" applyFont="1" applyFill="1" applyBorder="1" applyAlignment="1" applyProtection="1">
      <alignment horizontal="center" vertical="center"/>
      <protection locked="0"/>
    </xf>
    <xf numFmtId="0" fontId="11" fillId="3" borderId="88" xfId="0" applyFont="1" applyFill="1" applyBorder="1" applyAlignment="1" applyProtection="1">
      <alignment horizontal="center"/>
      <protection locked="0"/>
    </xf>
    <xf numFmtId="3" fontId="0" fillId="3" borderId="88" xfId="0" applyNumberFormat="1" applyFont="1" applyFill="1" applyBorder="1" applyAlignment="1" applyProtection="1">
      <alignment horizontal="center"/>
      <protection locked="0"/>
    </xf>
    <xf numFmtId="0" fontId="0" fillId="2" borderId="88" xfId="0" applyFont="1" applyFill="1" applyBorder="1" applyProtection="1">
      <protection locked="0"/>
    </xf>
    <xf numFmtId="0" fontId="11" fillId="9" borderId="88" xfId="0" applyFont="1" applyFill="1" applyBorder="1" applyAlignment="1" applyProtection="1">
      <alignment horizontal="center" vertical="center"/>
      <protection locked="0"/>
    </xf>
    <xf numFmtId="0" fontId="58" fillId="9" borderId="88" xfId="0" applyFont="1" applyFill="1" applyBorder="1" applyAlignment="1" applyProtection="1">
      <alignment vertical="center" wrapText="1"/>
      <protection locked="0"/>
    </xf>
    <xf numFmtId="0" fontId="16" fillId="9" borderId="88" xfId="0" applyFont="1" applyFill="1" applyBorder="1" applyAlignment="1" applyProtection="1">
      <alignment vertical="center" wrapText="1"/>
      <protection locked="0"/>
    </xf>
    <xf numFmtId="0" fontId="16" fillId="2" borderId="88" xfId="0" applyFont="1" applyFill="1" applyBorder="1" applyAlignment="1" applyProtection="1">
      <alignment vertical="center" wrapText="1"/>
      <protection locked="0"/>
    </xf>
    <xf numFmtId="0" fontId="58" fillId="2" borderId="88" xfId="0" applyFont="1" applyFill="1" applyBorder="1" applyAlignment="1" applyProtection="1">
      <alignment horizontal="center" vertical="center" wrapText="1"/>
      <protection locked="0"/>
    </xf>
    <xf numFmtId="9" fontId="16" fillId="2" borderId="88" xfId="1" applyFont="1" applyFill="1" applyBorder="1" applyAlignment="1" applyProtection="1">
      <alignment horizontal="center" vertical="center" wrapText="1"/>
      <protection locked="0"/>
    </xf>
    <xf numFmtId="0" fontId="16" fillId="2" borderId="88" xfId="0" applyFont="1" applyFill="1" applyBorder="1" applyAlignment="1" applyProtection="1">
      <alignment horizontal="center" vertical="center" wrapText="1"/>
      <protection locked="0"/>
    </xf>
    <xf numFmtId="0" fontId="16" fillId="9" borderId="88" xfId="0" applyFont="1" applyFill="1" applyBorder="1" applyAlignment="1" applyProtection="1">
      <alignment horizontal="center" vertical="center" wrapText="1"/>
      <protection locked="0"/>
    </xf>
    <xf numFmtId="9" fontId="16" fillId="9" borderId="88" xfId="1" applyFont="1" applyFill="1" applyBorder="1" applyAlignment="1" applyProtection="1">
      <alignment horizontal="center" vertical="center" wrapText="1"/>
      <protection locked="0"/>
    </xf>
    <xf numFmtId="0" fontId="16" fillId="9" borderId="87" xfId="0" applyFont="1" applyFill="1" applyBorder="1" applyAlignment="1" applyProtection="1">
      <alignment horizontal="center" vertical="center" wrapText="1"/>
      <protection locked="0"/>
    </xf>
    <xf numFmtId="0" fontId="11" fillId="9" borderId="73" xfId="0" applyFont="1" applyFill="1" applyBorder="1" applyProtection="1">
      <protection locked="0"/>
    </xf>
    <xf numFmtId="0" fontId="16" fillId="9" borderId="34" xfId="0" applyFont="1" applyFill="1" applyBorder="1" applyAlignment="1" applyProtection="1">
      <alignment horizontal="center" vertical="center" wrapText="1"/>
      <protection locked="0"/>
    </xf>
    <xf numFmtId="0" fontId="11" fillId="9" borderId="63" xfId="0" applyFont="1" applyFill="1" applyBorder="1" applyProtection="1">
      <protection locked="0"/>
    </xf>
    <xf numFmtId="166" fontId="11" fillId="3" borderId="88" xfId="0" applyNumberFormat="1" applyFont="1" applyFill="1" applyBorder="1" applyAlignment="1" applyProtection="1">
      <alignment horizontal="center"/>
      <protection locked="0"/>
    </xf>
    <xf numFmtId="3" fontId="0" fillId="3" borderId="90" xfId="0" applyNumberFormat="1" applyFont="1" applyFill="1" applyBorder="1" applyAlignment="1" applyProtection="1">
      <alignment horizontal="center"/>
      <protection locked="0"/>
    </xf>
    <xf numFmtId="3" fontId="0" fillId="2" borderId="11" xfId="0" applyNumberFormat="1" applyFont="1" applyFill="1" applyBorder="1" applyAlignment="1" applyProtection="1">
      <alignment horizontal="center"/>
      <protection locked="0"/>
    </xf>
    <xf numFmtId="3" fontId="0" fillId="2" borderId="88" xfId="0" applyNumberFormat="1" applyFont="1" applyFill="1" applyBorder="1" applyAlignment="1" applyProtection="1">
      <alignment horizontal="center"/>
      <protection locked="0"/>
    </xf>
    <xf numFmtId="9" fontId="0" fillId="3" borderId="88" xfId="1" applyFont="1" applyFill="1" applyBorder="1" applyAlignment="1" applyProtection="1">
      <alignment horizontal="center"/>
      <protection locked="0"/>
    </xf>
    <xf numFmtId="0" fontId="0" fillId="2" borderId="71" xfId="0" applyNumberFormat="1" applyFont="1" applyFill="1" applyBorder="1" applyAlignment="1" applyProtection="1">
      <alignment horizontal="center"/>
      <protection locked="0"/>
    </xf>
    <xf numFmtId="0" fontId="5" fillId="28" borderId="87" xfId="0" applyFont="1" applyFill="1" applyBorder="1" applyAlignment="1" applyProtection="1">
      <alignment horizontal="center"/>
      <protection locked="0"/>
    </xf>
    <xf numFmtId="0" fontId="5" fillId="28" borderId="88" xfId="0" applyFont="1" applyFill="1" applyBorder="1" applyAlignment="1" applyProtection="1">
      <alignment horizontal="center"/>
      <protection locked="0"/>
    </xf>
    <xf numFmtId="0" fontId="5" fillId="28" borderId="74" xfId="0" applyFont="1" applyFill="1" applyBorder="1" applyAlignment="1" applyProtection="1">
      <alignment horizontal="center"/>
      <protection locked="0"/>
    </xf>
    <xf numFmtId="0" fontId="0" fillId="2" borderId="71" xfId="0" applyFont="1" applyFill="1" applyBorder="1" applyAlignment="1" applyProtection="1">
      <alignment horizontal="center"/>
      <protection locked="0"/>
    </xf>
    <xf numFmtId="0" fontId="0" fillId="9" borderId="18" xfId="0" applyFont="1" applyFill="1" applyBorder="1" applyAlignment="1" applyProtection="1">
      <alignment horizontal="center"/>
      <protection locked="0"/>
    </xf>
    <xf numFmtId="0" fontId="0" fillId="2" borderId="72" xfId="0" applyFont="1" applyFill="1" applyBorder="1" applyAlignment="1" applyProtection="1">
      <alignment horizontal="center"/>
      <protection locked="0"/>
    </xf>
    <xf numFmtId="0" fontId="5" fillId="28" borderId="87" xfId="0" applyFont="1" applyFill="1" applyBorder="1" applyProtection="1">
      <protection locked="0"/>
    </xf>
    <xf numFmtId="0" fontId="5" fillId="28" borderId="88" xfId="0" applyFont="1" applyFill="1" applyBorder="1" applyProtection="1">
      <protection locked="0"/>
    </xf>
    <xf numFmtId="0" fontId="5" fillId="28" borderId="74" xfId="0" applyFont="1" applyFill="1" applyBorder="1" applyProtection="1">
      <protection locked="0"/>
    </xf>
    <xf numFmtId="0" fontId="0" fillId="28" borderId="71" xfId="0" applyFont="1" applyFill="1" applyBorder="1" applyProtection="1">
      <protection locked="0"/>
    </xf>
    <xf numFmtId="0" fontId="5" fillId="28" borderId="75" xfId="0" applyFont="1" applyFill="1" applyBorder="1" applyProtection="1">
      <protection locked="0"/>
    </xf>
    <xf numFmtId="0" fontId="5" fillId="28" borderId="76" xfId="0" applyFont="1" applyFill="1" applyBorder="1" applyProtection="1">
      <protection locked="0"/>
    </xf>
    <xf numFmtId="0" fontId="5" fillId="28" borderId="77" xfId="0" applyFont="1" applyFill="1" applyBorder="1" applyProtection="1">
      <protection locked="0"/>
    </xf>
    <xf numFmtId="0" fontId="5" fillId="28" borderId="78" xfId="0" applyFont="1" applyFill="1" applyBorder="1" applyProtection="1">
      <protection locked="0"/>
    </xf>
    <xf numFmtId="0" fontId="0" fillId="28" borderId="72" xfId="0" applyFont="1" applyFill="1" applyBorder="1" applyProtection="1">
      <protection locked="0"/>
    </xf>
    <xf numFmtId="0" fontId="5" fillId="28" borderId="79" xfId="0" applyFont="1" applyFill="1" applyBorder="1" applyProtection="1">
      <protection locked="0"/>
    </xf>
    <xf numFmtId="0" fontId="0" fillId="2" borderId="82" xfId="0" applyFont="1" applyFill="1" applyBorder="1" applyAlignment="1" applyProtection="1">
      <alignment horizontal="center"/>
      <protection locked="0"/>
    </xf>
    <xf numFmtId="0" fontId="0" fillId="28" borderId="71" xfId="0" applyFont="1" applyFill="1" applyBorder="1" applyAlignment="1" applyProtection="1">
      <alignment horizontal="center"/>
      <protection locked="0"/>
    </xf>
    <xf numFmtId="0" fontId="0" fillId="28" borderId="75" xfId="0" applyFont="1" applyFill="1" applyBorder="1" applyAlignment="1" applyProtection="1">
      <alignment horizontal="center"/>
      <protection locked="0"/>
    </xf>
    <xf numFmtId="0" fontId="0" fillId="28" borderId="74" xfId="0" applyFont="1" applyFill="1" applyBorder="1" applyAlignment="1" applyProtection="1">
      <alignment horizontal="center"/>
      <protection locked="0"/>
    </xf>
    <xf numFmtId="0" fontId="0" fillId="28" borderId="87" xfId="0" applyFont="1" applyFill="1" applyBorder="1" applyAlignment="1" applyProtection="1">
      <alignment horizontal="center"/>
      <protection locked="0"/>
    </xf>
    <xf numFmtId="0" fontId="0" fillId="2" borderId="80" xfId="0" applyFont="1" applyFill="1" applyBorder="1" applyAlignment="1" applyProtection="1">
      <alignment horizontal="center"/>
      <protection locked="0"/>
    </xf>
    <xf numFmtId="0" fontId="5" fillId="28" borderId="76" xfId="0" applyFont="1" applyFill="1" applyBorder="1" applyAlignment="1" applyProtection="1">
      <alignment horizontal="center"/>
      <protection locked="0"/>
    </xf>
    <xf numFmtId="0" fontId="5" fillId="28" borderId="77" xfId="0" applyFont="1" applyFill="1" applyBorder="1" applyAlignment="1" applyProtection="1">
      <alignment horizontal="center"/>
      <protection locked="0"/>
    </xf>
    <xf numFmtId="0" fontId="5" fillId="28" borderId="78" xfId="0" applyFont="1" applyFill="1" applyBorder="1" applyAlignment="1" applyProtection="1">
      <alignment horizontal="center"/>
      <protection locked="0"/>
    </xf>
    <xf numFmtId="0" fontId="0" fillId="28" borderId="72" xfId="0" applyFont="1" applyFill="1" applyBorder="1" applyAlignment="1" applyProtection="1">
      <alignment horizontal="center"/>
      <protection locked="0"/>
    </xf>
    <xf numFmtId="0" fontId="0" fillId="28" borderId="79" xfId="0" applyFont="1" applyFill="1" applyBorder="1" applyAlignment="1" applyProtection="1">
      <alignment horizontal="center"/>
      <protection locked="0"/>
    </xf>
    <xf numFmtId="0" fontId="0" fillId="28" borderId="78" xfId="0" applyFont="1" applyFill="1" applyBorder="1" applyAlignment="1" applyProtection="1">
      <alignment horizontal="center"/>
      <protection locked="0"/>
    </xf>
    <xf numFmtId="0" fontId="0" fillId="28" borderId="76" xfId="0" applyFont="1" applyFill="1" applyBorder="1" applyAlignment="1" applyProtection="1">
      <alignment horizontal="center"/>
      <protection locked="0"/>
    </xf>
    <xf numFmtId="0" fontId="0" fillId="2" borderId="89" xfId="0" applyFont="1" applyFill="1" applyBorder="1" applyProtection="1">
      <protection locked="0"/>
    </xf>
    <xf numFmtId="4" fontId="0" fillId="2" borderId="71" xfId="0" applyNumberFormat="1" applyFont="1" applyFill="1" applyBorder="1" applyAlignment="1" applyProtection="1">
      <alignment horizontal="center"/>
      <protection locked="0"/>
    </xf>
    <xf numFmtId="0" fontId="0" fillId="28" borderId="89" xfId="0" applyFont="1" applyFill="1" applyBorder="1" applyAlignment="1" applyProtection="1">
      <alignment horizontal="center"/>
      <protection locked="0"/>
    </xf>
    <xf numFmtId="0" fontId="0" fillId="2" borderId="67" xfId="0" applyFont="1" applyFill="1" applyBorder="1" applyAlignment="1" applyProtection="1">
      <alignment horizontal="center"/>
      <protection locked="0"/>
    </xf>
    <xf numFmtId="0" fontId="5" fillId="28" borderId="34" xfId="0" applyFont="1" applyFill="1" applyBorder="1" applyAlignment="1" applyProtection="1">
      <alignment horizontal="center"/>
      <protection locked="0"/>
    </xf>
    <xf numFmtId="0" fontId="0" fillId="28" borderId="67" xfId="0" applyFont="1" applyFill="1" applyBorder="1" applyAlignment="1" applyProtection="1">
      <alignment horizontal="center"/>
      <protection locked="0"/>
    </xf>
    <xf numFmtId="0" fontId="0" fillId="28" borderId="36" xfId="0" applyFont="1" applyFill="1" applyBorder="1" applyAlignment="1" applyProtection="1">
      <alignment horizontal="center"/>
      <protection locked="0"/>
    </xf>
    <xf numFmtId="0" fontId="0" fillId="28" borderId="68" xfId="0" applyFont="1" applyFill="1" applyBorder="1" applyAlignment="1" applyProtection="1">
      <alignment horizontal="center"/>
      <protection locked="0"/>
    </xf>
    <xf numFmtId="0" fontId="0" fillId="28" borderId="66" xfId="0" applyFont="1" applyFill="1" applyBorder="1" applyAlignment="1" applyProtection="1">
      <alignment horizontal="center"/>
      <protection locked="0"/>
    </xf>
    <xf numFmtId="0" fontId="0" fillId="28" borderId="34" xfId="0" applyFont="1" applyFill="1" applyBorder="1" applyAlignment="1" applyProtection="1">
      <alignment horizontal="center"/>
      <protection locked="0"/>
    </xf>
    <xf numFmtId="0" fontId="0" fillId="28" borderId="81" xfId="0" applyFont="1" applyFill="1" applyBorder="1" applyAlignment="1" applyProtection="1">
      <alignment horizontal="center"/>
      <protection locked="0"/>
    </xf>
    <xf numFmtId="3" fontId="0" fillId="2" borderId="25" xfId="0" applyNumberFormat="1" applyFont="1" applyFill="1" applyBorder="1" applyAlignment="1" applyProtection="1">
      <alignment horizontal="center"/>
      <protection locked="0"/>
    </xf>
    <xf numFmtId="0" fontId="0" fillId="2" borderId="5" xfId="0" applyFont="1" applyFill="1" applyBorder="1" applyAlignment="1" applyProtection="1">
      <alignment horizontal="center"/>
      <protection locked="0"/>
    </xf>
    <xf numFmtId="0" fontId="0" fillId="2" borderId="6" xfId="0" applyFont="1" applyFill="1" applyBorder="1" applyAlignment="1" applyProtection="1">
      <alignment horizontal="center"/>
      <protection locked="0"/>
    </xf>
    <xf numFmtId="0" fontId="0" fillId="2" borderId="88" xfId="0" applyFont="1" applyFill="1" applyBorder="1" applyAlignment="1" applyProtection="1">
      <alignment horizontal="center"/>
      <protection locked="0"/>
    </xf>
    <xf numFmtId="0" fontId="0" fillId="2" borderId="74" xfId="0" applyFont="1" applyFill="1" applyBorder="1" applyAlignment="1" applyProtection="1">
      <alignment horizontal="center"/>
      <protection locked="0"/>
    </xf>
    <xf numFmtId="0" fontId="0" fillId="2" borderId="77" xfId="0" applyFont="1" applyFill="1" applyBorder="1" applyAlignment="1" applyProtection="1">
      <alignment horizontal="center"/>
      <protection locked="0"/>
    </xf>
    <xf numFmtId="0" fontId="0" fillId="2" borderId="78" xfId="0" applyFont="1" applyFill="1" applyBorder="1" applyAlignment="1" applyProtection="1">
      <alignment horizontal="center"/>
      <protection locked="0"/>
    </xf>
    <xf numFmtId="0" fontId="0" fillId="2" borderId="71" xfId="0" applyFont="1" applyFill="1" applyBorder="1" applyProtection="1">
      <protection locked="0"/>
    </xf>
    <xf numFmtId="0" fontId="5" fillId="10" borderId="87" xfId="0" applyFont="1" applyFill="1" applyBorder="1" applyProtection="1">
      <protection locked="0"/>
    </xf>
    <xf numFmtId="0" fontId="5" fillId="10" borderId="88" xfId="0" applyFont="1" applyFill="1" applyBorder="1" applyProtection="1">
      <protection locked="0"/>
    </xf>
    <xf numFmtId="0" fontId="5" fillId="10" borderId="74" xfId="0" applyFont="1" applyFill="1" applyBorder="1" applyProtection="1">
      <protection locked="0"/>
    </xf>
    <xf numFmtId="0" fontId="0" fillId="2" borderId="72" xfId="0" applyFont="1" applyFill="1" applyBorder="1" applyProtection="1">
      <protection locked="0"/>
    </xf>
    <xf numFmtId="0" fontId="0" fillId="2" borderId="25" xfId="0" applyFont="1" applyFill="1" applyBorder="1" applyProtection="1">
      <protection locked="0"/>
    </xf>
    <xf numFmtId="0" fontId="5" fillId="2" borderId="88" xfId="0" applyFont="1" applyFill="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9" fillId="2" borderId="11" xfId="0" applyFont="1" applyFill="1" applyBorder="1" applyAlignment="1" applyProtection="1">
      <alignment horizontal="center" vertical="center" wrapText="1"/>
      <protection locked="0"/>
    </xf>
    <xf numFmtId="0" fontId="9" fillId="2" borderId="88" xfId="0" applyFont="1" applyFill="1" applyBorder="1" applyAlignment="1" applyProtection="1">
      <alignment horizontal="center" vertical="center" wrapText="1"/>
      <protection locked="0"/>
    </xf>
    <xf numFmtId="0" fontId="3" fillId="2" borderId="88" xfId="0" applyFont="1" applyFill="1" applyBorder="1" applyAlignment="1" applyProtection="1">
      <alignment horizontal="center"/>
      <protection locked="0"/>
    </xf>
    <xf numFmtId="0" fontId="3" fillId="2" borderId="35" xfId="0" applyFont="1" applyFill="1" applyBorder="1" applyAlignment="1" applyProtection="1">
      <alignment horizontal="center"/>
      <protection locked="0"/>
    </xf>
    <xf numFmtId="0" fontId="3" fillId="10" borderId="88" xfId="0" applyFont="1" applyFill="1" applyBorder="1" applyAlignment="1" applyProtection="1">
      <alignment horizontal="center"/>
      <protection locked="0"/>
    </xf>
    <xf numFmtId="0" fontId="0" fillId="30" borderId="88" xfId="0" applyFont="1" applyFill="1" applyBorder="1" applyAlignment="1" applyProtection="1">
      <alignment horizontal="center" vertical="center"/>
      <protection locked="0"/>
    </xf>
    <xf numFmtId="0" fontId="0" fillId="30" borderId="88" xfId="0" applyFont="1" applyFill="1" applyBorder="1" applyAlignment="1" applyProtection="1">
      <alignment horizontal="center"/>
      <protection locked="0"/>
    </xf>
    <xf numFmtId="0" fontId="0" fillId="9" borderId="88" xfId="0" applyFont="1" applyFill="1" applyBorder="1" applyAlignment="1" applyProtection="1">
      <alignment horizontal="center" vertical="center"/>
      <protection locked="0"/>
    </xf>
    <xf numFmtId="0" fontId="0" fillId="9" borderId="88" xfId="0" applyFont="1" applyFill="1" applyBorder="1" applyAlignment="1" applyProtection="1">
      <alignment horizontal="center"/>
      <protection locked="0"/>
    </xf>
    <xf numFmtId="0" fontId="3" fillId="2" borderId="88" xfId="0" applyFont="1" applyFill="1" applyBorder="1" applyProtection="1">
      <protection locked="0"/>
    </xf>
    <xf numFmtId="0" fontId="3" fillId="2" borderId="11" xfId="0" applyFont="1" applyFill="1" applyBorder="1" applyProtection="1">
      <protection locked="0"/>
    </xf>
    <xf numFmtId="0" fontId="0" fillId="2" borderId="89" xfId="0" applyFill="1" applyBorder="1" applyAlignment="1" applyProtection="1">
      <alignment horizontal="center" vertical="center"/>
      <protection locked="0"/>
    </xf>
    <xf numFmtId="0" fontId="3" fillId="2" borderId="88" xfId="0" applyFont="1" applyFill="1" applyBorder="1" applyAlignment="1" applyProtection="1">
      <protection locked="0"/>
    </xf>
    <xf numFmtId="0" fontId="3" fillId="0" borderId="0" xfId="0" applyFont="1" applyProtection="1">
      <protection locked="0"/>
    </xf>
    <xf numFmtId="0" fontId="3" fillId="0" borderId="0" xfId="0" applyFont="1" applyAlignment="1" applyProtection="1">
      <protection locked="0"/>
    </xf>
    <xf numFmtId="0" fontId="31" fillId="2" borderId="88" xfId="0" applyFont="1" applyFill="1" applyBorder="1" applyAlignment="1" applyProtection="1">
      <alignment vertical="top" wrapText="1"/>
      <protection locked="0"/>
    </xf>
    <xf numFmtId="0" fontId="0" fillId="30" borderId="88" xfId="0" applyFill="1" applyBorder="1" applyAlignment="1" applyProtection="1">
      <alignment horizontal="center" vertical="center"/>
      <protection locked="0"/>
    </xf>
    <xf numFmtId="0" fontId="11" fillId="30" borderId="88" xfId="0" applyFont="1" applyFill="1" applyBorder="1" applyAlignment="1" applyProtection="1">
      <alignment horizontal="center"/>
      <protection locked="0"/>
    </xf>
    <xf numFmtId="0" fontId="3" fillId="30" borderId="88" xfId="0" applyFont="1" applyFill="1" applyBorder="1" applyAlignment="1" applyProtection="1">
      <alignment horizontal="center"/>
      <protection locked="0"/>
    </xf>
    <xf numFmtId="0" fontId="5" fillId="10" borderId="88" xfId="0" applyFont="1" applyFill="1" applyBorder="1" applyAlignment="1" applyProtection="1">
      <alignment horizontal="center" vertical="center" wrapText="1"/>
      <protection locked="0"/>
    </xf>
    <xf numFmtId="9" fontId="5" fillId="10" borderId="88" xfId="1" applyFont="1" applyFill="1" applyBorder="1" applyAlignment="1" applyProtection="1">
      <alignment horizontal="center" vertical="center" wrapText="1"/>
      <protection locked="0"/>
    </xf>
    <xf numFmtId="0" fontId="0" fillId="0" borderId="0" xfId="0" applyFont="1" applyAlignment="1" applyProtection="1">
      <alignment vertical="top"/>
    </xf>
    <xf numFmtId="0" fontId="11" fillId="13" borderId="88" xfId="2" applyFont="1" applyFill="1" applyBorder="1" applyAlignment="1">
      <alignment horizontal="center" vertical="center" wrapText="1"/>
    </xf>
    <xf numFmtId="0" fontId="11" fillId="14" borderId="88" xfId="2" applyFont="1" applyFill="1" applyBorder="1" applyAlignment="1">
      <alignment horizontal="center" vertical="center" wrapText="1"/>
    </xf>
    <xf numFmtId="0" fontId="11" fillId="14" borderId="88" xfId="2" quotePrefix="1" applyFont="1" applyFill="1" applyBorder="1" applyAlignment="1">
      <alignment horizontal="center" vertical="center" wrapText="1"/>
    </xf>
    <xf numFmtId="0" fontId="11" fillId="15" borderId="88" xfId="2" applyFont="1" applyFill="1" applyBorder="1" applyAlignment="1">
      <alignment horizontal="center" vertical="center" wrapText="1"/>
    </xf>
    <xf numFmtId="0" fontId="11" fillId="16" borderId="88" xfId="2" quotePrefix="1" applyFont="1" applyFill="1" applyBorder="1" applyAlignment="1">
      <alignment horizontal="center" vertical="center" wrapText="1"/>
    </xf>
    <xf numFmtId="0" fontId="11" fillId="17" borderId="88" xfId="2" quotePrefix="1" applyFont="1" applyFill="1" applyBorder="1" applyAlignment="1">
      <alignment horizontal="center" vertical="center" wrapText="1"/>
    </xf>
    <xf numFmtId="0" fontId="11" fillId="18" borderId="88" xfId="2" quotePrefix="1" applyFont="1" applyFill="1" applyBorder="1" applyAlignment="1">
      <alignment horizontal="center" vertical="center" wrapText="1"/>
    </xf>
    <xf numFmtId="0" fontId="11" fillId="19" borderId="88" xfId="2" applyFont="1" applyFill="1" applyBorder="1" applyAlignment="1">
      <alignment horizontal="center" vertical="center" wrapText="1"/>
    </xf>
    <xf numFmtId="0" fontId="11" fillId="12" borderId="88" xfId="2" applyFont="1" applyFill="1" applyBorder="1" applyAlignment="1">
      <alignment horizontal="center" vertical="center" wrapText="1"/>
    </xf>
    <xf numFmtId="0" fontId="12" fillId="21" borderId="44" xfId="0" applyFont="1" applyFill="1" applyBorder="1" applyAlignment="1" applyProtection="1">
      <alignment horizontal="left" vertical="center"/>
    </xf>
    <xf numFmtId="0" fontId="0" fillId="2" borderId="17" xfId="0" applyFont="1" applyFill="1" applyBorder="1" applyAlignment="1" applyProtection="1">
      <alignment horizontal="center" vertical="center" wrapText="1"/>
    </xf>
    <xf numFmtId="0" fontId="0" fillId="2" borderId="14" xfId="0" applyFont="1" applyFill="1" applyBorder="1" applyAlignment="1" applyProtection="1">
      <alignment horizontal="center" vertical="center" wrapText="1"/>
    </xf>
    <xf numFmtId="0" fontId="0" fillId="9" borderId="17" xfId="0" applyFont="1" applyFill="1" applyBorder="1" applyAlignment="1" applyProtection="1">
      <alignment horizontal="center" vertical="center" wrapText="1"/>
    </xf>
    <xf numFmtId="0" fontId="0" fillId="9" borderId="14" xfId="0" applyFont="1" applyFill="1" applyBorder="1" applyAlignment="1" applyProtection="1">
      <alignment horizontal="center" vertical="center" wrapText="1"/>
    </xf>
    <xf numFmtId="0" fontId="0" fillId="10" borderId="17" xfId="0" applyFont="1" applyFill="1" applyBorder="1" applyAlignment="1" applyProtection="1">
      <alignment horizontal="center" vertical="center" wrapText="1"/>
    </xf>
    <xf numFmtId="0" fontId="0" fillId="10" borderId="14" xfId="0" applyFont="1" applyFill="1" applyBorder="1" applyAlignment="1" applyProtection="1">
      <alignment horizontal="center" vertical="center" wrapText="1"/>
    </xf>
    <xf numFmtId="0" fontId="0" fillId="3" borderId="32" xfId="0" applyFont="1" applyFill="1" applyBorder="1" applyAlignment="1" applyProtection="1">
      <alignment horizontal="center" vertical="center" wrapText="1"/>
    </xf>
    <xf numFmtId="0" fontId="0" fillId="3" borderId="33" xfId="0" applyFont="1" applyFill="1" applyBorder="1" applyAlignment="1" applyProtection="1">
      <alignment horizontal="center" vertical="center" wrapText="1"/>
    </xf>
    <xf numFmtId="0" fontId="12" fillId="25" borderId="0" xfId="0" applyFont="1" applyFill="1" applyBorder="1" applyAlignment="1" applyProtection="1">
      <alignment horizontal="left" vertical="center"/>
    </xf>
    <xf numFmtId="0" fontId="0" fillId="30" borderId="17" xfId="0" applyFont="1" applyFill="1" applyBorder="1" applyAlignment="1" applyProtection="1">
      <alignment horizontal="center" vertical="center" wrapText="1"/>
    </xf>
    <xf numFmtId="0" fontId="0" fillId="30" borderId="14" xfId="0" applyFont="1" applyFill="1" applyBorder="1" applyAlignment="1" applyProtection="1">
      <alignment horizontal="center" vertical="center" wrapText="1"/>
    </xf>
    <xf numFmtId="0" fontId="18" fillId="0" borderId="54" xfId="0" applyFont="1" applyFill="1" applyBorder="1" applyAlignment="1" applyProtection="1">
      <alignment horizontal="left" wrapText="1"/>
    </xf>
    <xf numFmtId="0" fontId="0" fillId="9" borderId="88" xfId="0" applyFont="1" applyFill="1" applyBorder="1" applyAlignment="1" applyProtection="1">
      <alignment horizontal="center" vertical="center" wrapText="1"/>
      <protection locked="0"/>
    </xf>
    <xf numFmtId="0" fontId="0" fillId="9" borderId="88" xfId="0" applyFont="1" applyFill="1" applyBorder="1" applyAlignment="1" applyProtection="1">
      <alignment horizontal="center" vertical="center"/>
      <protection locked="0"/>
    </xf>
    <xf numFmtId="0" fontId="8" fillId="9" borderId="88" xfId="2" applyFont="1" applyFill="1" applyBorder="1" applyAlignment="1" applyProtection="1">
      <alignment horizontal="center" vertical="center" wrapText="1"/>
      <protection locked="0"/>
    </xf>
    <xf numFmtId="0" fontId="4" fillId="9" borderId="88" xfId="0" applyFont="1" applyFill="1" applyBorder="1" applyAlignment="1" applyProtection="1">
      <alignment horizontal="center" vertical="center"/>
      <protection locked="0"/>
    </xf>
    <xf numFmtId="0" fontId="11" fillId="0" borderId="0" xfId="0" applyFont="1" applyAlignment="1" applyProtection="1">
      <alignment horizontal="left" vertical="center" wrapText="1"/>
    </xf>
    <xf numFmtId="0" fontId="0" fillId="0" borderId="0" xfId="0" applyFont="1" applyFill="1" applyAlignment="1" applyProtection="1">
      <alignment vertical="center" wrapText="1"/>
    </xf>
    <xf numFmtId="0" fontId="45" fillId="0" borderId="0" xfId="2" applyFont="1" applyAlignment="1" applyProtection="1">
      <alignment horizontal="left" vertical="center" wrapText="1"/>
    </xf>
    <xf numFmtId="0" fontId="0" fillId="0" borderId="0" xfId="0" applyFont="1" applyFill="1" applyAlignment="1" applyProtection="1">
      <alignment horizontal="left" vertical="center" wrapText="1"/>
    </xf>
    <xf numFmtId="0" fontId="0" fillId="2" borderId="88" xfId="0" applyFont="1" applyFill="1" applyBorder="1" applyAlignment="1" applyProtection="1">
      <alignment horizontal="center" vertical="center" wrapText="1"/>
      <protection locked="0"/>
    </xf>
    <xf numFmtId="0" fontId="4" fillId="9" borderId="88" xfId="0" applyFont="1" applyFill="1" applyBorder="1" applyAlignment="1" applyProtection="1">
      <alignment horizontal="center" vertical="center" wrapText="1"/>
      <protection locked="0"/>
    </xf>
    <xf numFmtId="0" fontId="11" fillId="7" borderId="0" xfId="0" applyFont="1" applyFill="1" applyBorder="1" applyAlignment="1" applyProtection="1">
      <alignment horizontal="center" vertical="center" wrapText="1"/>
    </xf>
    <xf numFmtId="0" fontId="0" fillId="5" borderId="55" xfId="0" applyFont="1" applyFill="1" applyBorder="1" applyAlignment="1" applyProtection="1">
      <alignment horizontal="center" vertical="center" wrapText="1"/>
    </xf>
    <xf numFmtId="0" fontId="0" fillId="5" borderId="56" xfId="0" applyFont="1" applyFill="1" applyBorder="1" applyAlignment="1" applyProtection="1">
      <alignment horizontal="center" vertical="center" wrapText="1"/>
    </xf>
    <xf numFmtId="0" fontId="0" fillId="5" borderId="57" xfId="0" applyFont="1" applyFill="1" applyBorder="1" applyAlignment="1" applyProtection="1">
      <alignment horizontal="center" vertical="center" wrapText="1"/>
    </xf>
    <xf numFmtId="0" fontId="0" fillId="5" borderId="58" xfId="0" applyFont="1" applyFill="1" applyBorder="1" applyAlignment="1" applyProtection="1">
      <alignment horizontal="center" vertical="center" wrapText="1"/>
    </xf>
    <xf numFmtId="0" fontId="0" fillId="5" borderId="0" xfId="0" applyFont="1" applyFill="1" applyBorder="1" applyAlignment="1" applyProtection="1">
      <alignment horizontal="center" vertical="center" wrapText="1"/>
    </xf>
    <xf numFmtId="0" fontId="0" fillId="5" borderId="59" xfId="0" applyFont="1" applyFill="1" applyBorder="1" applyAlignment="1" applyProtection="1">
      <alignment horizontal="center" vertical="center" wrapText="1"/>
    </xf>
    <xf numFmtId="0" fontId="0" fillId="5" borderId="60" xfId="0" applyFont="1" applyFill="1" applyBorder="1" applyAlignment="1" applyProtection="1">
      <alignment horizontal="center" vertical="center" wrapText="1"/>
    </xf>
    <xf numFmtId="0" fontId="0" fillId="5" borderId="61" xfId="0" applyFont="1" applyFill="1" applyBorder="1" applyAlignment="1" applyProtection="1">
      <alignment horizontal="center" vertical="center" wrapText="1"/>
    </xf>
    <xf numFmtId="0" fontId="0" fillId="5" borderId="62" xfId="0" applyFont="1" applyFill="1" applyBorder="1" applyAlignment="1" applyProtection="1">
      <alignment horizontal="center" vertical="center" wrapText="1"/>
    </xf>
    <xf numFmtId="0" fontId="0" fillId="0" borderId="2" xfId="0" applyFont="1" applyBorder="1" applyAlignment="1" applyProtection="1">
      <alignment horizontal="center" vertical="center"/>
    </xf>
    <xf numFmtId="0" fontId="0" fillId="0" borderId="3" xfId="0" applyFont="1" applyBorder="1" applyAlignment="1" applyProtection="1">
      <alignment horizontal="center" vertical="center"/>
    </xf>
    <xf numFmtId="0" fontId="0" fillId="30" borderId="88" xfId="0" applyFill="1" applyBorder="1" applyAlignment="1" applyProtection="1">
      <alignment horizontal="center"/>
      <protection locked="0"/>
    </xf>
    <xf numFmtId="0" fontId="18" fillId="0" borderId="46" xfId="0" applyFont="1" applyBorder="1" applyAlignment="1" applyProtection="1">
      <alignment horizontal="left" vertical="center" wrapText="1"/>
    </xf>
    <xf numFmtId="0" fontId="18" fillId="0" borderId="48" xfId="0" applyFont="1" applyBorder="1" applyAlignment="1" applyProtection="1">
      <alignment horizontal="left" vertical="center" wrapText="1"/>
    </xf>
    <xf numFmtId="0" fontId="18" fillId="0" borderId="64" xfId="0" applyFont="1" applyBorder="1" applyAlignment="1" applyProtection="1">
      <alignment horizontal="left" vertical="center" wrapText="1"/>
    </xf>
    <xf numFmtId="0" fontId="18" fillId="0" borderId="65" xfId="0" applyFont="1" applyBorder="1" applyAlignment="1" applyProtection="1">
      <alignment horizontal="left" vertical="center" wrapText="1"/>
    </xf>
    <xf numFmtId="0" fontId="12" fillId="25" borderId="84" xfId="0" applyFont="1" applyFill="1" applyBorder="1" applyAlignment="1" applyProtection="1">
      <alignment horizontal="center" vertical="center"/>
    </xf>
    <xf numFmtId="0" fontId="12" fillId="25" borderId="42" xfId="0" applyFont="1" applyFill="1" applyBorder="1" applyAlignment="1" applyProtection="1">
      <alignment horizontal="center" vertical="center"/>
    </xf>
    <xf numFmtId="0" fontId="12" fillId="25" borderId="85" xfId="0" applyFont="1" applyFill="1" applyBorder="1" applyAlignment="1" applyProtection="1">
      <alignment horizontal="center" vertical="center"/>
    </xf>
    <xf numFmtId="0" fontId="12" fillId="25" borderId="43" xfId="0" applyFont="1" applyFill="1" applyBorder="1" applyAlignment="1" applyProtection="1">
      <alignment horizontal="center" vertical="center"/>
    </xf>
    <xf numFmtId="0" fontId="53" fillId="25" borderId="41" xfId="0" applyFont="1" applyFill="1" applyBorder="1" applyAlignment="1" applyProtection="1">
      <alignment horizontal="left" vertical="center"/>
    </xf>
    <xf numFmtId="0" fontId="5" fillId="3" borderId="88" xfId="0" applyFont="1" applyFill="1" applyBorder="1" applyAlignment="1" applyProtection="1">
      <alignment horizontal="center" vertical="center" wrapText="1"/>
    </xf>
    <xf numFmtId="0" fontId="5" fillId="3" borderId="11" xfId="0" applyFont="1" applyFill="1" applyBorder="1" applyAlignment="1" applyProtection="1">
      <alignment horizontal="center" vertical="center" wrapText="1"/>
    </xf>
    <xf numFmtId="0" fontId="16" fillId="0" borderId="0" xfId="0" applyFont="1" applyAlignment="1" applyProtection="1">
      <alignment horizontal="left" vertical="center" wrapText="1"/>
    </xf>
    <xf numFmtId="0" fontId="46" fillId="7" borderId="12" xfId="0" applyFont="1" applyFill="1" applyBorder="1" applyAlignment="1" applyProtection="1">
      <alignment horizontal="center" vertical="center" wrapText="1"/>
    </xf>
    <xf numFmtId="0" fontId="46" fillId="7" borderId="9" xfId="0" applyFont="1" applyFill="1" applyBorder="1" applyAlignment="1" applyProtection="1">
      <alignment horizontal="center" vertical="center" wrapText="1"/>
    </xf>
    <xf numFmtId="0" fontId="46" fillId="7" borderId="13" xfId="0" applyFont="1" applyFill="1" applyBorder="1" applyAlignment="1" applyProtection="1">
      <alignment horizontal="center" vertical="center" wrapText="1"/>
    </xf>
    <xf numFmtId="0" fontId="27" fillId="0" borderId="42" xfId="0" applyFont="1" applyBorder="1" applyAlignment="1" applyProtection="1">
      <alignment horizontal="left" vertical="center" wrapText="1"/>
    </xf>
    <xf numFmtId="0" fontId="27" fillId="0" borderId="0" xfId="0" applyFont="1" applyBorder="1" applyAlignment="1" applyProtection="1">
      <alignment horizontal="left" vertical="center" wrapText="1"/>
    </xf>
    <xf numFmtId="0" fontId="0" fillId="9" borderId="26" xfId="0" applyFont="1" applyFill="1" applyBorder="1" applyAlignment="1" applyProtection="1">
      <alignment horizontal="center"/>
      <protection locked="0"/>
    </xf>
    <xf numFmtId="0" fontId="0" fillId="9" borderId="18" xfId="0" applyFont="1" applyFill="1" applyBorder="1" applyAlignment="1" applyProtection="1">
      <alignment horizontal="center"/>
      <protection locked="0"/>
    </xf>
    <xf numFmtId="0" fontId="0" fillId="2" borderId="87" xfId="0" applyFont="1" applyFill="1" applyBorder="1" applyAlignment="1" applyProtection="1">
      <alignment horizontal="center"/>
      <protection locked="0"/>
    </xf>
    <xf numFmtId="0" fontId="0" fillId="2" borderId="88" xfId="0" applyFont="1" applyFill="1" applyBorder="1" applyAlignment="1" applyProtection="1">
      <alignment horizontal="center"/>
      <protection locked="0"/>
    </xf>
    <xf numFmtId="0" fontId="0" fillId="2" borderId="76" xfId="0" applyFont="1" applyFill="1" applyBorder="1" applyAlignment="1" applyProtection="1">
      <alignment horizontal="center"/>
      <protection locked="0"/>
    </xf>
    <xf numFmtId="0" fontId="0" fillId="2" borderId="77" xfId="0" applyFont="1" applyFill="1" applyBorder="1" applyAlignment="1" applyProtection="1">
      <alignment horizontal="center"/>
      <protection locked="0"/>
    </xf>
    <xf numFmtId="0" fontId="4" fillId="0" borderId="0" xfId="0" applyFont="1" applyBorder="1" applyAlignment="1" applyProtection="1">
      <alignment horizontal="center" vertical="center" wrapText="1"/>
    </xf>
    <xf numFmtId="0" fontId="3" fillId="2" borderId="21" xfId="0" applyFont="1" applyFill="1" applyBorder="1" applyAlignment="1" applyProtection="1">
      <alignment horizontal="center"/>
      <protection locked="0"/>
    </xf>
    <xf numFmtId="0" fontId="3" fillId="2" borderId="5" xfId="0" applyFont="1" applyFill="1" applyBorder="1" applyAlignment="1" applyProtection="1">
      <alignment horizontal="center"/>
      <protection locked="0"/>
    </xf>
    <xf numFmtId="0" fontId="0" fillId="9" borderId="26" xfId="0" applyFont="1" applyFill="1" applyBorder="1" applyAlignment="1" applyProtection="1">
      <alignment horizontal="left" vertical="top"/>
      <protection locked="0"/>
    </xf>
    <xf numFmtId="0" fontId="0" fillId="9" borderId="18" xfId="0" applyFont="1" applyFill="1" applyBorder="1" applyAlignment="1" applyProtection="1">
      <alignment horizontal="left" vertical="top"/>
      <protection locked="0"/>
    </xf>
    <xf numFmtId="0" fontId="4" fillId="0" borderId="0" xfId="0" applyFont="1" applyAlignment="1" applyProtection="1">
      <alignment horizontal="left" vertical="center" wrapText="1"/>
    </xf>
    <xf numFmtId="0" fontId="27" fillId="0" borderId="0" xfId="0" applyFont="1" applyAlignment="1" applyProtection="1">
      <alignment horizontal="left" vertical="center" wrapText="1"/>
    </xf>
    <xf numFmtId="0" fontId="4" fillId="0" borderId="0" xfId="0" applyFont="1" applyAlignment="1" applyProtection="1">
      <alignment horizontal="center" wrapText="1"/>
    </xf>
    <xf numFmtId="0" fontId="4" fillId="0" borderId="18" xfId="0" applyFont="1" applyBorder="1" applyAlignment="1" applyProtection="1">
      <alignment horizontal="center" wrapText="1"/>
    </xf>
    <xf numFmtId="0" fontId="14" fillId="0" borderId="47" xfId="0" applyFont="1" applyBorder="1" applyAlignment="1" applyProtection="1">
      <alignment horizontal="left" wrapText="1"/>
    </xf>
    <xf numFmtId="0" fontId="0" fillId="4" borderId="88" xfId="0" applyFont="1" applyFill="1" applyBorder="1" applyAlignment="1" applyProtection="1">
      <alignment horizontal="center"/>
    </xf>
    <xf numFmtId="0" fontId="4" fillId="0" borderId="18" xfId="0" applyFont="1" applyBorder="1" applyAlignment="1" applyProtection="1">
      <alignment horizontal="center"/>
    </xf>
    <xf numFmtId="0" fontId="0" fillId="4" borderId="88" xfId="0" applyFont="1" applyFill="1" applyBorder="1" applyAlignment="1" applyProtection="1">
      <alignment horizontal="center" wrapText="1"/>
    </xf>
    <xf numFmtId="0" fontId="27" fillId="0" borderId="54" xfId="0" applyFont="1" applyBorder="1" applyAlignment="1" applyProtection="1">
      <alignment horizontal="left" vertical="center" wrapText="1"/>
    </xf>
    <xf numFmtId="0" fontId="5" fillId="9" borderId="88" xfId="0" applyFont="1" applyFill="1" applyBorder="1" applyAlignment="1" applyProtection="1">
      <alignment horizontal="center" vertical="center" wrapText="1"/>
    </xf>
    <xf numFmtId="0" fontId="19" fillId="5" borderId="88" xfId="0" applyFont="1" applyFill="1" applyBorder="1" applyAlignment="1" applyProtection="1">
      <alignment horizontal="center" vertical="center" wrapText="1"/>
    </xf>
    <xf numFmtId="0" fontId="5" fillId="9" borderId="89" xfId="0" applyFont="1" applyFill="1" applyBorder="1" applyAlignment="1" applyProtection="1">
      <alignment horizontal="center" vertical="center" wrapText="1"/>
    </xf>
    <xf numFmtId="0" fontId="5" fillId="9" borderId="83" xfId="0" applyFont="1" applyFill="1" applyBorder="1" applyAlignment="1" applyProtection="1">
      <alignment horizontal="center" vertical="center" wrapText="1"/>
    </xf>
    <xf numFmtId="0" fontId="5" fillId="9" borderId="87" xfId="0" applyFont="1" applyFill="1" applyBorder="1" applyAlignment="1" applyProtection="1">
      <alignment horizontal="center" vertical="center" wrapText="1"/>
    </xf>
    <xf numFmtId="0" fontId="19" fillId="5" borderId="89" xfId="0" applyFont="1" applyFill="1" applyBorder="1" applyAlignment="1" applyProtection="1">
      <alignment horizontal="center" vertical="center" wrapText="1"/>
    </xf>
    <xf numFmtId="0" fontId="19" fillId="5" borderId="83" xfId="0" applyFont="1" applyFill="1" applyBorder="1" applyAlignment="1" applyProtection="1">
      <alignment horizontal="center" vertical="center" wrapText="1"/>
    </xf>
    <xf numFmtId="0" fontId="19" fillId="5" borderId="87" xfId="0" applyFont="1" applyFill="1" applyBorder="1" applyAlignment="1" applyProtection="1">
      <alignment horizontal="center" vertical="center" wrapText="1"/>
    </xf>
    <xf numFmtId="0" fontId="13" fillId="20" borderId="88" xfId="0" applyFont="1" applyFill="1" applyBorder="1" applyAlignment="1" applyProtection="1">
      <alignment horizontal="center" vertical="center"/>
    </xf>
  </cellXfs>
  <cellStyles count="16">
    <cellStyle name="All Borders" xfId="4" xr:uid="{10E30D41-5DBA-41E8-89F3-4772639B09BA}"/>
    <cellStyle name="All Borders 2" xfId="5" xr:uid="{A8DB5CD5-45CF-46A5-95D0-C4EF6C69E375}"/>
    <cellStyle name="All Borders 2 2" xfId="9" xr:uid="{AFE5C584-D817-4279-9C64-5DF853975A78}"/>
    <cellStyle name="Blue Shade" xfId="3" xr:uid="{72692CB5-AD8C-4C39-B3FC-EE9DF08DF350}"/>
    <cellStyle name="CAS RN" xfId="6" xr:uid="{EA43F227-CC56-4A51-BEF0-A254EF5D6CCF}"/>
    <cellStyle name="CAS RN 2" xfId="10" xr:uid="{BBF23E49-E76C-4798-9E5C-A43CC59C3F5D}"/>
    <cellStyle name="CAS RN 2 2" xfId="14" xr:uid="{2AF2563D-20B5-4E69-9F28-8CAE927C718F}"/>
    <cellStyle name="CAS RN 3" xfId="12" xr:uid="{487B4138-F599-4F54-9970-A8488D6F1E90}"/>
    <cellStyle name="Chemical Name" xfId="7" xr:uid="{AE06FEAF-E5A0-4143-B515-B4953BC8FC85}"/>
    <cellStyle name="Chemical Name 2" xfId="11" xr:uid="{FBC3E2BA-DD37-4F01-B4CF-361A37B8A162}"/>
    <cellStyle name="Chemical Name 2 2" xfId="15" xr:uid="{DB3EECE1-6636-456C-8396-D64CE6C1D385}"/>
    <cellStyle name="Chemical Name 3" xfId="13" xr:uid="{999C8092-E0C1-4D95-B34C-84391A325B11}"/>
    <cellStyle name="Hyperlink" xfId="2" builtinId="8"/>
    <cellStyle name="Normal" xfId="0" builtinId="0"/>
    <cellStyle name="Normal 2" xfId="8" xr:uid="{6AF4A493-C7A0-46F8-80B3-E6D361ADEEA4}"/>
    <cellStyle name="Percent" xfId="1" builtinId="5"/>
  </cellStyles>
  <dxfs count="10">
    <dxf>
      <fill>
        <patternFill>
          <bgColor rgb="FF00B050"/>
        </patternFill>
      </fill>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top style="thin">
          <color auto="1"/>
        </top>
        <bottom style="thin">
          <color auto="1"/>
        </bottom>
      </border>
    </dxf>
    <dxf>
      <font>
        <strike val="0"/>
        <outline val="0"/>
        <shadow val="0"/>
        <u val="none"/>
        <vertAlign val="baseline"/>
        <sz val="11"/>
        <color auto="1"/>
        <name val="Calibri"/>
        <family val="2"/>
        <scheme val="minor"/>
      </font>
    </dxf>
    <dxf>
      <font>
        <strike val="0"/>
        <outline val="0"/>
        <shadow val="0"/>
        <vertAlign val="baseline"/>
        <sz val="1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font>
        <strike val="0"/>
        <outline val="0"/>
        <shadow val="0"/>
        <vertAlign val="baseline"/>
        <sz val="11"/>
        <name val="Calibri"/>
        <family val="2"/>
        <scheme val="minor"/>
      </font>
    </dxf>
    <dxf>
      <border>
        <bottom style="thick">
          <color theme="7"/>
        </bottom>
      </border>
    </dxf>
    <dxf>
      <font>
        <b/>
        <i val="0"/>
        <strike val="0"/>
        <condense val="0"/>
        <extend val="0"/>
        <outline val="0"/>
        <shadow val="0"/>
        <u val="none"/>
        <vertAlign val="baseline"/>
        <sz val="10"/>
        <color auto="1"/>
        <name val="Calibri"/>
        <family val="2"/>
        <scheme val="minor"/>
      </font>
      <fill>
        <patternFill patternType="solid">
          <fgColor indexed="64"/>
          <bgColor theme="2" tint="-9.9978637043366805E-2"/>
        </patternFill>
      </fill>
      <border diagonalUp="0" diagonalDown="0" outline="0">
        <left style="thin">
          <color auto="1"/>
        </left>
        <right style="thin">
          <color auto="1"/>
        </right>
        <top/>
        <bottom/>
      </border>
    </dxf>
  </dxfs>
  <tableStyles count="0" defaultTableStyle="TableStyleMedium2" defaultPivotStyle="PivotStyleLight16"/>
  <colors>
    <mruColors>
      <color rgb="FFFFF9E7"/>
      <color rgb="FFFFABAB"/>
      <color rgb="FFFFCC99"/>
      <color rgb="FFDDEBF7"/>
      <color rgb="FFFCE4D6"/>
      <color rgb="FFFFF2CC"/>
      <color rgb="FF0000FF"/>
      <color rgb="FF66CCFF"/>
      <color rgb="FFCCCC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292101</xdr:colOff>
      <xdr:row>2</xdr:row>
      <xdr:rowOff>57150</xdr:rowOff>
    </xdr:from>
    <xdr:to>
      <xdr:col>10</xdr:col>
      <xdr:colOff>104775</xdr:colOff>
      <xdr:row>27</xdr:row>
      <xdr:rowOff>66675</xdr:rowOff>
    </xdr:to>
    <xdr:sp macro="" textlink="">
      <xdr:nvSpPr>
        <xdr:cNvPr id="2" name="Text Box 1">
          <a:extLst>
            <a:ext uri="{FF2B5EF4-FFF2-40B4-BE49-F238E27FC236}">
              <a16:creationId xmlns:a16="http://schemas.microsoft.com/office/drawing/2014/main" id="{FDF89A61-3C62-4392-93DA-14951979162E}"/>
            </a:ext>
          </a:extLst>
        </xdr:cNvPr>
        <xdr:cNvSpPr txBox="1">
          <a:spLocks noChangeArrowheads="1"/>
        </xdr:cNvSpPr>
      </xdr:nvSpPr>
      <xdr:spPr bwMode="auto">
        <a:xfrm>
          <a:off x="292101" y="704850"/>
          <a:ext cx="5718174" cy="4772025"/>
        </a:xfrm>
        <a:prstGeom prst="rect">
          <a:avLst/>
        </a:prstGeom>
        <a:solidFill>
          <a:schemeClr val="accent4"/>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marR="0" algn="ctr">
            <a:spcBef>
              <a:spcPts val="1200"/>
            </a:spcBef>
            <a:spcAft>
              <a:spcPts val="1500"/>
            </a:spcAft>
          </a:pPr>
          <a:r>
            <a:rPr lang="en-US" sz="1100" b="1" i="0" u="none" strike="noStrike" kern="1400" spc="25" baseline="0">
              <a:solidFill>
                <a:sysClr val="windowText" lastClr="000000"/>
              </a:solidFill>
              <a:latin typeface="+mj-lt"/>
              <a:cs typeface="Times New Roman" pitchFamily="18" charset="0"/>
            </a:rPr>
            <a:t>LIFE CYCLE INVENTORY (LCI) TEMPLATE for RTUs</a:t>
          </a:r>
          <a:endParaRPr lang="en-US" sz="1100" b="0" i="0" u="none" strike="noStrike" baseline="0">
            <a:solidFill>
              <a:srgbClr val="000000"/>
            </a:solidFill>
            <a:latin typeface="+mj-lt"/>
            <a:cs typeface="Arial"/>
          </a:endParaRPr>
        </a:p>
        <a:p>
          <a:pPr algn="ctr" rtl="0">
            <a:defRPr sz="1000"/>
          </a:pPr>
          <a:endParaRPr lang="en-US" sz="1100" b="0" i="0" u="none" strike="noStrike" baseline="0">
            <a:solidFill>
              <a:srgbClr val="000000"/>
            </a:solidFill>
            <a:latin typeface="+mj-lt"/>
            <a:cs typeface="Arial"/>
          </a:endParaRPr>
        </a:p>
        <a:p>
          <a:pPr algn="ctr"/>
          <a:r>
            <a:rPr lang="en-US" sz="1100">
              <a:effectLst/>
              <a:latin typeface="+mn-lt"/>
              <a:ea typeface="+mn-ea"/>
              <a:cs typeface="+mn-cs"/>
            </a:rPr>
            <a:t>This material was prepared as an account of work sponsored by an agency of the United States Government.  Neither the United States Government nor the United States Department of Energy, nor Battelle, nor any of their employees, nor any jurisdiction or organization that has cooperated in the development of these materials, makes any warranty, express or implied, or assumes any legal liability or responsibility for the accuracy, completeness, or usefulness or any information, apparatus, product, software, or process disclosed, or represents that its use would not infringe privately owned rights.</a:t>
          </a:r>
        </a:p>
        <a:p>
          <a:pPr algn="ctr"/>
          <a:r>
            <a:rPr lang="en-US" sz="1100">
              <a:effectLst/>
              <a:latin typeface="+mn-lt"/>
              <a:ea typeface="+mn-ea"/>
              <a:cs typeface="+mn-cs"/>
            </a:rPr>
            <a:t>Reference herein to any specific commercial product, process, or service by trade name, trademark, manufacturer, or otherwise does not necessarily constitute or imply its endorsement, recommendation, or favoring by the United States Government or any agency thereof, or Battelle Memorial Institute. The views and opinions of authors expressed herein do not necessarily state or reflect those of the United States Government or any agency thereof.</a:t>
          </a:r>
        </a:p>
        <a:p>
          <a:pPr algn="ctr"/>
          <a:endParaRPr lang="en-US" sz="1100">
            <a:effectLst/>
            <a:latin typeface="+mn-lt"/>
            <a:ea typeface="+mn-ea"/>
            <a:cs typeface="+mn-cs"/>
          </a:endParaRPr>
        </a:p>
        <a:p>
          <a:pPr algn="ctr"/>
          <a:r>
            <a:rPr lang="en-US" sz="1100">
              <a:effectLst/>
              <a:latin typeface="+mn-lt"/>
              <a:ea typeface="+mn-ea"/>
              <a:cs typeface="+mn-cs"/>
            </a:rPr>
            <a:t>PACIFIC NORTHWEST NATIONAL LABORATORY</a:t>
          </a:r>
        </a:p>
        <a:p>
          <a:pPr algn="ctr"/>
          <a:r>
            <a:rPr lang="en-US" sz="1100" i="1">
              <a:effectLst/>
              <a:latin typeface="+mn-lt"/>
              <a:ea typeface="+mn-ea"/>
              <a:cs typeface="+mn-cs"/>
            </a:rPr>
            <a:t>operated by</a:t>
          </a:r>
          <a:endParaRPr lang="en-US" sz="1100">
            <a:effectLst/>
            <a:latin typeface="+mn-lt"/>
            <a:ea typeface="+mn-ea"/>
            <a:cs typeface="+mn-cs"/>
          </a:endParaRPr>
        </a:p>
        <a:p>
          <a:pPr algn="ctr"/>
          <a:r>
            <a:rPr lang="en-US" sz="1100">
              <a:effectLst/>
              <a:latin typeface="+mn-lt"/>
              <a:ea typeface="+mn-ea"/>
              <a:cs typeface="+mn-cs"/>
            </a:rPr>
            <a:t>BATTELLE</a:t>
          </a:r>
        </a:p>
        <a:p>
          <a:pPr algn="ctr"/>
          <a:r>
            <a:rPr lang="en-US" sz="1100" i="1">
              <a:effectLst/>
              <a:latin typeface="+mn-lt"/>
              <a:ea typeface="+mn-ea"/>
              <a:cs typeface="+mn-cs"/>
            </a:rPr>
            <a:t>for the</a:t>
          </a:r>
          <a:endParaRPr lang="en-US" sz="1100">
            <a:effectLst/>
            <a:latin typeface="+mn-lt"/>
            <a:ea typeface="+mn-ea"/>
            <a:cs typeface="+mn-cs"/>
          </a:endParaRPr>
        </a:p>
        <a:p>
          <a:pPr algn="ctr"/>
          <a:r>
            <a:rPr lang="en-US" sz="1100">
              <a:effectLst/>
              <a:latin typeface="+mn-lt"/>
              <a:ea typeface="+mn-ea"/>
              <a:cs typeface="+mn-cs"/>
            </a:rPr>
            <a:t>UNITED STATES DEPARTMENT OF ENERGY</a:t>
          </a:r>
        </a:p>
        <a:p>
          <a:pPr algn="ctr"/>
          <a:r>
            <a:rPr lang="en-US" sz="1100" i="1">
              <a:effectLst/>
              <a:latin typeface="+mn-lt"/>
              <a:ea typeface="+mn-ea"/>
              <a:cs typeface="+mn-cs"/>
            </a:rPr>
            <a:t>under Contract DE-AC05-76RL01830</a:t>
          </a:r>
          <a:endParaRPr lang="en-US" sz="1100">
            <a:effectLst/>
            <a:latin typeface="+mn-lt"/>
            <a:ea typeface="+mn-ea"/>
            <a:cs typeface="+mn-cs"/>
          </a:endParaRPr>
        </a:p>
      </xdr:txBody>
    </xdr:sp>
    <xdr:clientData/>
  </xdr:twoCellAnchor>
  <xdr:twoCellAnchor editAs="oneCell">
    <xdr:from>
      <xdr:col>10</xdr:col>
      <xdr:colOff>409575</xdr:colOff>
      <xdr:row>2</xdr:row>
      <xdr:rowOff>57151</xdr:rowOff>
    </xdr:from>
    <xdr:to>
      <xdr:col>22</xdr:col>
      <xdr:colOff>552451</xdr:colOff>
      <xdr:row>27</xdr:row>
      <xdr:rowOff>57151</xdr:rowOff>
    </xdr:to>
    <xdr:sp macro="" textlink="">
      <xdr:nvSpPr>
        <xdr:cNvPr id="4" name="Text Box 2">
          <a:extLst>
            <a:ext uri="{FF2B5EF4-FFF2-40B4-BE49-F238E27FC236}">
              <a16:creationId xmlns:a16="http://schemas.microsoft.com/office/drawing/2014/main" id="{5D1D97F3-F40D-46E8-B14F-AB5695149F6A}"/>
            </a:ext>
          </a:extLst>
        </xdr:cNvPr>
        <xdr:cNvSpPr txBox="1">
          <a:spLocks noChangeArrowheads="1"/>
        </xdr:cNvSpPr>
      </xdr:nvSpPr>
      <xdr:spPr bwMode="auto">
        <a:xfrm>
          <a:off x="6315075" y="704851"/>
          <a:ext cx="7229476" cy="4762500"/>
        </a:xfrm>
        <a:prstGeom prst="rect">
          <a:avLst/>
        </a:prstGeom>
        <a:solidFill>
          <a:schemeClr val="accent4"/>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r>
            <a:rPr lang="en-US" sz="1100" b="1">
              <a:effectLst/>
              <a:latin typeface="+mn-lt"/>
              <a:ea typeface="+mn-ea"/>
              <a:cs typeface="+mn-cs"/>
            </a:rPr>
            <a:t>Open source license (BSD-style):</a:t>
          </a:r>
          <a:endParaRPr lang="en-US" sz="1100">
            <a:effectLst/>
            <a:latin typeface="+mn-lt"/>
            <a:ea typeface="+mn-ea"/>
            <a:cs typeface="+mn-cs"/>
          </a:endParaRPr>
        </a:p>
        <a:p>
          <a:r>
            <a:rPr lang="en-US" sz="1100">
              <a:effectLst/>
              <a:latin typeface="+mn-lt"/>
              <a:ea typeface="+mn-ea"/>
              <a:cs typeface="+mn-cs"/>
            </a:rPr>
            <a:t> </a:t>
          </a:r>
        </a:p>
        <a:p>
          <a:r>
            <a:rPr lang="en-US" sz="1100" b="1" i="0" baseline="0">
              <a:effectLst/>
              <a:latin typeface="+mn-lt"/>
              <a:ea typeface="+mn-ea"/>
              <a:cs typeface="+mn-cs"/>
            </a:rPr>
            <a:t>LIFE CYCLE INVENTORY (LCI) TEMPLATE for RTUs</a:t>
          </a:r>
          <a:endParaRPr lang="en-US">
            <a:effectLst/>
          </a:endParaRPr>
        </a:p>
        <a:p>
          <a:r>
            <a:rPr lang="en-US" sz="1100">
              <a:effectLst/>
              <a:latin typeface="+mn-lt"/>
              <a:ea typeface="+mn-ea"/>
              <a:cs typeface="+mn-cs"/>
            </a:rPr>
            <a:t>Copyright © 2024, Battelle Memorial Institute</a:t>
          </a:r>
          <a:br>
            <a:rPr lang="en-US" sz="1100">
              <a:effectLst/>
              <a:latin typeface="+mn-lt"/>
              <a:ea typeface="+mn-ea"/>
              <a:cs typeface="+mn-cs"/>
            </a:rPr>
          </a:br>
          <a:r>
            <a:rPr lang="en-US" sz="1100">
              <a:effectLst/>
              <a:latin typeface="+mn-lt"/>
              <a:ea typeface="+mn-ea"/>
              <a:cs typeface="+mn-cs"/>
            </a:rPr>
            <a:t>All rights reserved.</a:t>
          </a:r>
        </a:p>
        <a:p>
          <a:endParaRPr lang="en-US" sz="1100">
            <a:effectLst/>
            <a:latin typeface="+mn-lt"/>
            <a:ea typeface="+mn-ea"/>
            <a:cs typeface="+mn-cs"/>
          </a:endParaRPr>
        </a:p>
        <a:p>
          <a:pPr lvl="0"/>
          <a:r>
            <a:rPr lang="en-US" sz="1100">
              <a:effectLst/>
              <a:latin typeface="+mn-lt"/>
              <a:ea typeface="+mn-ea"/>
              <a:cs typeface="+mn-cs"/>
            </a:rPr>
            <a:t>Battelle Memorial Institute (hereinafter Battelle) hereby grants permission to any person or entity lawfully obtaining a copy of this software and associated documentation files (hereinafter “the Software”) to redistribute and use the Software in source and binary forms, with or without modification.  Such person or entity may use, copy, modify, merge, publish, distribute, sublicense, and/or sell copies of the Software, and may permit others to do so, subject to the following conditions:</a:t>
          </a:r>
        </a:p>
        <a:p>
          <a:pPr lvl="0"/>
          <a:r>
            <a:rPr lang="en-US" sz="1100">
              <a:effectLst/>
              <a:latin typeface="+mn-lt"/>
              <a:ea typeface="+mn-ea"/>
              <a:cs typeface="+mn-cs"/>
            </a:rPr>
            <a:t>Redistributions of source code must retain the above copyright notice, this list of conditions and the following disclaimers. </a:t>
          </a:r>
        </a:p>
        <a:p>
          <a:pPr lvl="0"/>
          <a:r>
            <a:rPr lang="en-US" sz="1100">
              <a:effectLst/>
              <a:latin typeface="+mn-lt"/>
              <a:ea typeface="+mn-ea"/>
              <a:cs typeface="+mn-cs"/>
            </a:rPr>
            <a:t>Redistributions in binary form must reproduce the above copyright notice, this list of conditions and the following disclaimer in the documentation and/or other materials provided with the distribution. </a:t>
          </a:r>
        </a:p>
        <a:p>
          <a:pPr lvl="0"/>
          <a:r>
            <a:rPr lang="en-US" sz="1100">
              <a:effectLst/>
              <a:latin typeface="+mn-lt"/>
              <a:ea typeface="+mn-ea"/>
              <a:cs typeface="+mn-cs"/>
            </a:rPr>
            <a:t>Other than as used herein, neither the name Battelle Memorial Institute or Battelle may be used in any form whatsoever without the express written consent of Battelle.  </a:t>
          </a:r>
        </a:p>
        <a:p>
          <a:pPr lvl="0"/>
          <a:endParaRPr lang="en-US" sz="1100">
            <a:effectLst/>
            <a:latin typeface="+mn-lt"/>
            <a:ea typeface="+mn-ea"/>
            <a:cs typeface="+mn-cs"/>
          </a:endParaRPr>
        </a:p>
        <a:p>
          <a:pPr lvl="0"/>
          <a:r>
            <a:rPr lang="en-US" sz="1100">
              <a:effectLst/>
              <a:latin typeface="+mn-lt"/>
              <a:ea typeface="+mn-ea"/>
              <a:cs typeface="+mn-cs"/>
            </a:rPr>
            <a:t>THIS SOFTWARE IS PROVIDED BY THE COPYRIGHT HOLDERS AND CONTRIBUTORS "AS IS" AND ANY EXPRESS OR IMPLIED WARRANTIES, INCLUDING, BUT NOT LIMITED TO, THE IMPLIED WARRANTIES OF MERCHANTABILITY AND FITNESS FOR A PARTICULAR PURPOSE ARE DISCLAIMED. IN NO EVENT SHALL BATTELLE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504825</xdr:colOff>
      <xdr:row>2</xdr:row>
      <xdr:rowOff>95250</xdr:rowOff>
    </xdr:from>
    <xdr:to>
      <xdr:col>15</xdr:col>
      <xdr:colOff>267821</xdr:colOff>
      <xdr:row>13</xdr:row>
      <xdr:rowOff>211558</xdr:rowOff>
    </xdr:to>
    <xdr:sp macro="" textlink="">
      <xdr:nvSpPr>
        <xdr:cNvPr id="2" name="Text Box 2">
          <a:extLst>
            <a:ext uri="{FF2B5EF4-FFF2-40B4-BE49-F238E27FC236}">
              <a16:creationId xmlns:a16="http://schemas.microsoft.com/office/drawing/2014/main" id="{D40B12E3-38D4-43AF-A48E-476CA9F02189}"/>
            </a:ext>
          </a:extLst>
        </xdr:cNvPr>
        <xdr:cNvSpPr txBox="1">
          <a:spLocks noChangeArrowheads="1"/>
        </xdr:cNvSpPr>
      </xdr:nvSpPr>
      <xdr:spPr bwMode="auto">
        <a:xfrm>
          <a:off x="13087350" y="809625"/>
          <a:ext cx="2830046" cy="2516608"/>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Fields in orange/peach color are supplemental information for clarity and/or fields that would be reported on an EPD. </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In some cases, the orange/peach fields will be used qualitatively by the LCI practitioner.</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The orange/peach fields may be reported in the final EPD to provide clarity to end-users or specifiers about the assumptions or parameters of the LCA, to aid in comparability</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 </a:t>
          </a:r>
        </a:p>
      </xdr:txBody>
    </xdr:sp>
    <xdr:clientData/>
  </xdr:twoCellAnchor>
  <xdr:twoCellAnchor editAs="oneCell">
    <xdr:from>
      <xdr:col>12</xdr:col>
      <xdr:colOff>1</xdr:colOff>
      <xdr:row>19</xdr:row>
      <xdr:rowOff>358449</xdr:rowOff>
    </xdr:from>
    <xdr:to>
      <xdr:col>16</xdr:col>
      <xdr:colOff>1122</xdr:colOff>
      <xdr:row>28</xdr:row>
      <xdr:rowOff>61397</xdr:rowOff>
    </xdr:to>
    <xdr:sp macro="" textlink="">
      <xdr:nvSpPr>
        <xdr:cNvPr id="5" name="Text Box 2">
          <a:extLst>
            <a:ext uri="{FF2B5EF4-FFF2-40B4-BE49-F238E27FC236}">
              <a16:creationId xmlns:a16="http://schemas.microsoft.com/office/drawing/2014/main" id="{2E49538E-D185-40D5-A22C-51A7F14A634F}"/>
            </a:ext>
          </a:extLst>
        </xdr:cNvPr>
        <xdr:cNvSpPr txBox="1">
          <a:spLocks noChangeArrowheads="1"/>
        </xdr:cNvSpPr>
      </xdr:nvSpPr>
      <xdr:spPr bwMode="auto">
        <a:xfrm>
          <a:off x="13599460" y="5172496"/>
          <a:ext cx="2914650" cy="1298666"/>
        </a:xfrm>
        <a:prstGeom prst="rect">
          <a:avLst/>
        </a:prstGeom>
        <a:solidFill>
          <a:schemeClr val="accent4">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Fields in yellow are critical information needed for template functionality</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591792</xdr:colOff>
      <xdr:row>5</xdr:row>
      <xdr:rowOff>147844</xdr:rowOff>
    </xdr:from>
    <xdr:to>
      <xdr:col>11</xdr:col>
      <xdr:colOff>525532</xdr:colOff>
      <xdr:row>23</xdr:row>
      <xdr:rowOff>55079</xdr:rowOff>
    </xdr:to>
    <xdr:sp macro="" textlink="">
      <xdr:nvSpPr>
        <xdr:cNvPr id="2" name="Text Box 2">
          <a:extLst>
            <a:ext uri="{FF2B5EF4-FFF2-40B4-BE49-F238E27FC236}">
              <a16:creationId xmlns:a16="http://schemas.microsoft.com/office/drawing/2014/main" id="{1BCE6E2C-BB2D-4DA6-BF24-694FB482045B}"/>
            </a:ext>
          </a:extLst>
        </xdr:cNvPr>
        <xdr:cNvSpPr txBox="1">
          <a:spLocks noChangeArrowheads="1"/>
        </xdr:cNvSpPr>
      </xdr:nvSpPr>
      <xdr:spPr bwMode="auto">
        <a:xfrm>
          <a:off x="5220942" y="1414669"/>
          <a:ext cx="4248565" cy="2879035"/>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A1-A2: Production; A1: Extraction and upstream production of raw materials and/or biomass materials; materials processing, reuse of products or materials from previous product systems, processing of secondary materials (as input for manufacturing but not waste processing from previous product system); generation of electricity, steam, and heat from primary and secondary energy resources used for extraction and processing of materials (including transport) excluding those from waste processing from previous product system; energy and other recovery processes from secondary fuels (except from waste processing from previous product system); waste management from manufacturing packaging and process wastes, and transport of raw materials and other inputs to upstream and product assembly facilities; includes internal transport.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5</xdr:row>
      <xdr:rowOff>0</xdr:rowOff>
    </xdr:from>
    <xdr:to>
      <xdr:col>12</xdr:col>
      <xdr:colOff>487570</xdr:colOff>
      <xdr:row>15</xdr:row>
      <xdr:rowOff>101600</xdr:rowOff>
    </xdr:to>
    <xdr:sp macro="" textlink="">
      <xdr:nvSpPr>
        <xdr:cNvPr id="2" name="Text Box 2">
          <a:extLst>
            <a:ext uri="{FF2B5EF4-FFF2-40B4-BE49-F238E27FC236}">
              <a16:creationId xmlns:a16="http://schemas.microsoft.com/office/drawing/2014/main" id="{011D8EBD-BB7C-4150-AE5B-DC1C555CD9AA}"/>
            </a:ext>
          </a:extLst>
        </xdr:cNvPr>
        <xdr:cNvSpPr txBox="1">
          <a:spLocks noChangeArrowheads="1"/>
        </xdr:cNvSpPr>
      </xdr:nvSpPr>
      <xdr:spPr bwMode="auto">
        <a:xfrm>
          <a:off x="6457950" y="1917700"/>
          <a:ext cx="4386470" cy="205105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A4: Transport of product to installation site, i.e., from factory gate to central warehouse or intermediate storage site, if relevant, and transportation to the installation site. Transport distance should be as specific as possible -can be estimated based on weight average distance to market of product.</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A5: Installation coves the wastage of products and transport to site of materials needed for installation of product, including any ancillary materials and/or direct use of energy or consumption of freshwater required for installation at the site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206188</xdr:colOff>
      <xdr:row>6</xdr:row>
      <xdr:rowOff>62753</xdr:rowOff>
    </xdr:from>
    <xdr:to>
      <xdr:col>14</xdr:col>
      <xdr:colOff>312171</xdr:colOff>
      <xdr:row>13</xdr:row>
      <xdr:rowOff>160020</xdr:rowOff>
    </xdr:to>
    <xdr:sp macro="" textlink="">
      <xdr:nvSpPr>
        <xdr:cNvPr id="3" name="Text Box 2">
          <a:extLst>
            <a:ext uri="{FF2B5EF4-FFF2-40B4-BE49-F238E27FC236}">
              <a16:creationId xmlns:a16="http://schemas.microsoft.com/office/drawing/2014/main" id="{E2BFFDE2-7C76-418A-9942-3427F32E364D}"/>
            </a:ext>
          </a:extLst>
        </xdr:cNvPr>
        <xdr:cNvSpPr txBox="1">
          <a:spLocks noChangeArrowheads="1"/>
        </xdr:cNvSpPr>
      </xdr:nvSpPr>
      <xdr:spPr bwMode="auto">
        <a:xfrm>
          <a:off x="12165106" y="1541929"/>
          <a:ext cx="4373183" cy="1352326"/>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B1-B6: Includes electrical consumption of reference product during operational use, replacement of RTU components, replacement of RTU outright, other consumables and maintenance operations as needed, repaired/replacement/refurbishment, and end-of-life treatment of potential waste incurred during these activities.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0</xdr:colOff>
      <xdr:row>4</xdr:row>
      <xdr:rowOff>174171</xdr:rowOff>
    </xdr:from>
    <xdr:to>
      <xdr:col>13</xdr:col>
      <xdr:colOff>500270</xdr:colOff>
      <xdr:row>13</xdr:row>
      <xdr:rowOff>132048</xdr:rowOff>
    </xdr:to>
    <xdr:sp macro="" textlink="">
      <xdr:nvSpPr>
        <xdr:cNvPr id="2" name="Text Box 2">
          <a:extLst>
            <a:ext uri="{FF2B5EF4-FFF2-40B4-BE49-F238E27FC236}">
              <a16:creationId xmlns:a16="http://schemas.microsoft.com/office/drawing/2014/main" id="{CC1627BA-3E95-4F3A-A3BD-58A9ED8FEEED}"/>
            </a:ext>
          </a:extLst>
        </xdr:cNvPr>
        <xdr:cNvSpPr txBox="1">
          <a:spLocks noChangeArrowheads="1"/>
        </xdr:cNvSpPr>
      </xdr:nvSpPr>
      <xdr:spPr bwMode="auto">
        <a:xfrm>
          <a:off x="9209314" y="1349828"/>
          <a:ext cx="4375585" cy="228600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C1: Dismantling/removal of the end-of-life RTU from the installation site</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C2-C4: Includes collection, transport, and end-of-life treatment of the entire RTU at end of operational service life. Disposal includes pre-treatment and management of the disposal site. Recycling only accounted for in terms of amount of RTU disposed, i.e., amount disposed is less the amount recycled per recent statistics of the investigated geographic scope specific for this product category (e-waste).</a:t>
          </a:r>
        </a:p>
      </xdr:txBody>
    </xdr:sp>
    <xdr:clientData/>
  </xdr:twoCellAnchor>
  <xdr:twoCellAnchor editAs="oneCell">
    <xdr:from>
      <xdr:col>14</xdr:col>
      <xdr:colOff>533400</xdr:colOff>
      <xdr:row>4</xdr:row>
      <xdr:rowOff>174171</xdr:rowOff>
    </xdr:from>
    <xdr:to>
      <xdr:col>22</xdr:col>
      <xdr:colOff>250371</xdr:colOff>
      <xdr:row>13</xdr:row>
      <xdr:rowOff>132048</xdr:rowOff>
    </xdr:to>
    <xdr:sp macro="" textlink="">
      <xdr:nvSpPr>
        <xdr:cNvPr id="3" name="Text Box 2">
          <a:extLst>
            <a:ext uri="{FF2B5EF4-FFF2-40B4-BE49-F238E27FC236}">
              <a16:creationId xmlns:a16="http://schemas.microsoft.com/office/drawing/2014/main" id="{2A9F3E8C-FDDF-4049-B4B9-79E9C1E162C9}"/>
            </a:ext>
          </a:extLst>
        </xdr:cNvPr>
        <xdr:cNvSpPr txBox="1">
          <a:spLocks noChangeArrowheads="1"/>
        </xdr:cNvSpPr>
      </xdr:nvSpPr>
      <xdr:spPr bwMode="auto">
        <a:xfrm>
          <a:off x="14227629" y="1349828"/>
          <a:ext cx="5312228" cy="228600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algn="ctr"/>
          <a:r>
            <a:rPr lang="en-US" sz="1100">
              <a:effectLst/>
              <a:latin typeface="+mn-lt"/>
              <a:ea typeface="+mn-ea"/>
              <a:cs typeface="+mn-cs"/>
            </a:rPr>
            <a:t>NOTES: </a:t>
          </a:r>
        </a:p>
        <a:p>
          <a:pPr algn="ctr"/>
          <a:r>
            <a:rPr lang="en-US" sz="1100">
              <a:effectLst/>
              <a:latin typeface="+mn-lt"/>
              <a:ea typeface="+mn-ea"/>
              <a:cs typeface="+mn-cs"/>
            </a:rPr>
            <a:t>* If there are, for example, three different recovery and disposal options, the most commonly used one, or all three scenarios, shall be declared separately.	</a:t>
          </a:r>
        </a:p>
        <a:p>
          <a:pPr algn="ctr"/>
          <a:r>
            <a:rPr lang="en-US" sz="1100">
              <a:effectLst/>
              <a:latin typeface="+mn-lt"/>
              <a:ea typeface="+mn-ea"/>
              <a:cs typeface="+mn-cs"/>
            </a:rPr>
            <a:t>* A recycling system is not practical if it includes a reference to a return system for which the logistics have not been established.			</a:t>
          </a:r>
        </a:p>
        <a:p>
          <a:pPr algn="ctr"/>
          <a:r>
            <a:rPr lang="en-US" sz="1100">
              <a:effectLst/>
              <a:latin typeface="+mn-lt"/>
              <a:ea typeface="+mn-ea"/>
              <a:cs typeface="+mn-cs"/>
            </a:rPr>
            <a:t>* Energy recovery shall be based on existing technology and current practice.						</a:t>
          </a:r>
        </a:p>
        <a:p>
          <a:pPr algn="ctr"/>
          <a:r>
            <a:rPr lang="en-US" sz="1100">
              <a:effectLst/>
              <a:latin typeface="+mn-lt"/>
              <a:ea typeface="+mn-ea"/>
              <a:cs typeface="+mn-cs"/>
            </a:rPr>
            <a:t>Excluded:</a:t>
          </a:r>
          <a:r>
            <a:rPr lang="en-US" sz="1100" baseline="0">
              <a:effectLst/>
              <a:latin typeface="+mn-lt"/>
              <a:ea typeface="+mn-ea"/>
              <a:cs typeface="+mn-cs"/>
            </a:rPr>
            <a:t> T</a:t>
          </a:r>
          <a:r>
            <a:rPr lang="en-US" sz="1100">
              <a:effectLst/>
              <a:latin typeface="+mn-lt"/>
              <a:ea typeface="+mn-ea"/>
              <a:cs typeface="+mn-cs"/>
            </a:rPr>
            <a:t>he system boundary between the construction product system and optional module D, which is not a part of the studied product system, is set at the system boundary between the studied product system and any subsequent product systems.		</a:t>
          </a:r>
          <a:endParaRPr lang="en-US" sz="1100" b="0" i="0" u="none" strike="noStrike" kern="1400" spc="25" baseline="0">
            <a:solidFill>
              <a:sysClr val="windowText" lastClr="000000"/>
            </a:solidFill>
            <a:latin typeface="+mj-lt"/>
            <a:ea typeface="+mn-ea"/>
            <a:cs typeface="Times New Roman" pitchFamily="18" charset="0"/>
          </a:endParaRPr>
        </a:p>
      </xdr:txBody>
    </xdr:sp>
    <xdr:clientData/>
  </xdr:twoCellAnchor>
  <xdr:twoCellAnchor editAs="oneCell">
    <xdr:from>
      <xdr:col>5</xdr:col>
      <xdr:colOff>563217</xdr:colOff>
      <xdr:row>35</xdr:row>
      <xdr:rowOff>119269</xdr:rowOff>
    </xdr:from>
    <xdr:to>
      <xdr:col>12</xdr:col>
      <xdr:colOff>474097</xdr:colOff>
      <xdr:row>51</xdr:row>
      <xdr:rowOff>53340</xdr:rowOff>
    </xdr:to>
    <xdr:sp macro="" textlink="">
      <xdr:nvSpPr>
        <xdr:cNvPr id="4" name="Text Box 2">
          <a:extLst>
            <a:ext uri="{FF2B5EF4-FFF2-40B4-BE49-F238E27FC236}">
              <a16:creationId xmlns:a16="http://schemas.microsoft.com/office/drawing/2014/main" id="{8E20F4AE-6BEA-4C06-8844-992EB5F3D104}"/>
            </a:ext>
          </a:extLst>
        </xdr:cNvPr>
        <xdr:cNvSpPr txBox="1">
          <a:spLocks noChangeArrowheads="1"/>
        </xdr:cNvSpPr>
      </xdr:nvSpPr>
      <xdr:spPr bwMode="auto">
        <a:xfrm>
          <a:off x="9432897" y="9194689"/>
          <a:ext cx="4383820" cy="2524871"/>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A1-A2: Production; A1: Extraction and upstream production of raw materials and/or biomass materials; materials processing, reuse of products or materials from previous product systems, processing of secondary materials (as input for manufacturing but not waste processing from previous product system); generation of electricity, steam, and heat from primary and secondary energy resources used for extraction and processing of materials (including transport) excluding those from waste processing from previous product system; energy and other recovery processes from secondary fuels (except from waste processing from previous product system); waste management from manufacturing packaging and process wastes, and transport of raw materials and other inputs to upstream and product assembly facilities; includes internal transport.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561975</xdr:colOff>
      <xdr:row>1</xdr:row>
      <xdr:rowOff>123826</xdr:rowOff>
    </xdr:from>
    <xdr:to>
      <xdr:col>19</xdr:col>
      <xdr:colOff>123825</xdr:colOff>
      <xdr:row>4</xdr:row>
      <xdr:rowOff>209551</xdr:rowOff>
    </xdr:to>
    <xdr:sp macro="" textlink="">
      <xdr:nvSpPr>
        <xdr:cNvPr id="2" name="Text Box 2">
          <a:extLst>
            <a:ext uri="{FF2B5EF4-FFF2-40B4-BE49-F238E27FC236}">
              <a16:creationId xmlns:a16="http://schemas.microsoft.com/office/drawing/2014/main" id="{B88B34BB-AE61-4A7C-B5E1-820D71B79739}"/>
            </a:ext>
          </a:extLst>
        </xdr:cNvPr>
        <xdr:cNvSpPr txBox="1">
          <a:spLocks noChangeArrowheads="1"/>
        </xdr:cNvSpPr>
      </xdr:nvSpPr>
      <xdr:spPr bwMode="auto">
        <a:xfrm>
          <a:off x="10791825" y="571501"/>
          <a:ext cx="6000750" cy="89535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D: Optional supplementary information declaring potential impacts and benefits of secondary material, secondary fuel or recovered energy leaving the product system based on scenarios. These scenario results are always presented separately from Modules A-C for transparency.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130175</xdr:colOff>
      <xdr:row>4</xdr:row>
      <xdr:rowOff>209550</xdr:rowOff>
    </xdr:from>
    <xdr:to>
      <xdr:col>1</xdr:col>
      <xdr:colOff>549275</xdr:colOff>
      <xdr:row>4</xdr:row>
      <xdr:rowOff>209550</xdr:rowOff>
    </xdr:to>
    <xdr:cxnSp macro="">
      <xdr:nvCxnSpPr>
        <xdr:cNvPr id="2" name="Straight Arrow Connector 1">
          <a:extLst>
            <a:ext uri="{FF2B5EF4-FFF2-40B4-BE49-F238E27FC236}">
              <a16:creationId xmlns:a16="http://schemas.microsoft.com/office/drawing/2014/main" id="{8D94217C-C48A-4702-9D08-1A7E525BBB20}"/>
            </a:ext>
          </a:extLst>
        </xdr:cNvPr>
        <xdr:cNvCxnSpPr/>
      </xdr:nvCxnSpPr>
      <xdr:spPr>
        <a:xfrm>
          <a:off x="1044575" y="910590"/>
          <a:ext cx="419100"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339725</xdr:colOff>
      <xdr:row>10</xdr:row>
      <xdr:rowOff>97971</xdr:rowOff>
    </xdr:from>
    <xdr:to>
      <xdr:col>3</xdr:col>
      <xdr:colOff>339725</xdr:colOff>
      <xdr:row>15</xdr:row>
      <xdr:rowOff>104775</xdr:rowOff>
    </xdr:to>
    <xdr:cxnSp macro="">
      <xdr:nvCxnSpPr>
        <xdr:cNvPr id="3" name="Straight Arrow Connector 2">
          <a:extLst>
            <a:ext uri="{FF2B5EF4-FFF2-40B4-BE49-F238E27FC236}">
              <a16:creationId xmlns:a16="http://schemas.microsoft.com/office/drawing/2014/main" id="{C40357EA-9948-4FB1-B36C-CC2F4ECDAFF5}"/>
            </a:ext>
          </a:extLst>
        </xdr:cNvPr>
        <xdr:cNvCxnSpPr/>
      </xdr:nvCxnSpPr>
      <xdr:spPr>
        <a:xfrm>
          <a:off x="3017611" y="3233057"/>
          <a:ext cx="0" cy="1182461"/>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309562</xdr:colOff>
      <xdr:row>40</xdr:row>
      <xdr:rowOff>71717</xdr:rowOff>
    </xdr:from>
    <xdr:to>
      <xdr:col>3</xdr:col>
      <xdr:colOff>309562</xdr:colOff>
      <xdr:row>46</xdr:row>
      <xdr:rowOff>95250</xdr:rowOff>
    </xdr:to>
    <xdr:cxnSp macro="">
      <xdr:nvCxnSpPr>
        <xdr:cNvPr id="4" name="Straight Arrow Connector 3">
          <a:extLst>
            <a:ext uri="{FF2B5EF4-FFF2-40B4-BE49-F238E27FC236}">
              <a16:creationId xmlns:a16="http://schemas.microsoft.com/office/drawing/2014/main" id="{4A5C0826-E09F-4FB9-9436-EE5D559C20EB}"/>
            </a:ext>
          </a:extLst>
        </xdr:cNvPr>
        <xdr:cNvCxnSpPr/>
      </xdr:nvCxnSpPr>
      <xdr:spPr>
        <a:xfrm>
          <a:off x="3052762" y="7204037"/>
          <a:ext cx="0" cy="1120813"/>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231140</xdr:colOff>
      <xdr:row>62</xdr:row>
      <xdr:rowOff>53975</xdr:rowOff>
    </xdr:from>
    <xdr:to>
      <xdr:col>3</xdr:col>
      <xdr:colOff>234315</xdr:colOff>
      <xdr:row>80</xdr:row>
      <xdr:rowOff>47625</xdr:rowOff>
    </xdr:to>
    <xdr:cxnSp macro="">
      <xdr:nvCxnSpPr>
        <xdr:cNvPr id="5" name="Straight Arrow Connector 4">
          <a:extLst>
            <a:ext uri="{FF2B5EF4-FFF2-40B4-BE49-F238E27FC236}">
              <a16:creationId xmlns:a16="http://schemas.microsoft.com/office/drawing/2014/main" id="{D82E8287-DC4B-4998-813C-A1CD89ADBC95}"/>
            </a:ext>
          </a:extLst>
        </xdr:cNvPr>
        <xdr:cNvCxnSpPr/>
      </xdr:nvCxnSpPr>
      <xdr:spPr>
        <a:xfrm>
          <a:off x="2974340" y="11209655"/>
          <a:ext cx="3175" cy="328549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223974</xdr:colOff>
      <xdr:row>88</xdr:row>
      <xdr:rowOff>10885</xdr:rowOff>
    </xdr:from>
    <xdr:to>
      <xdr:col>3</xdr:col>
      <xdr:colOff>223974</xdr:colOff>
      <xdr:row>92</xdr:row>
      <xdr:rowOff>68035</xdr:rowOff>
    </xdr:to>
    <xdr:cxnSp macro="">
      <xdr:nvCxnSpPr>
        <xdr:cNvPr id="6" name="Straight Arrow Connector 5">
          <a:extLst>
            <a:ext uri="{FF2B5EF4-FFF2-40B4-BE49-F238E27FC236}">
              <a16:creationId xmlns:a16="http://schemas.microsoft.com/office/drawing/2014/main" id="{E61C6671-1767-4504-BD01-793CF971401A}"/>
            </a:ext>
          </a:extLst>
        </xdr:cNvPr>
        <xdr:cNvCxnSpPr/>
      </xdr:nvCxnSpPr>
      <xdr:spPr>
        <a:xfrm flipH="1">
          <a:off x="2967174" y="15921445"/>
          <a:ext cx="0" cy="78867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309562</xdr:colOff>
      <xdr:row>26</xdr:row>
      <xdr:rowOff>8965</xdr:rowOff>
    </xdr:from>
    <xdr:to>
      <xdr:col>3</xdr:col>
      <xdr:colOff>309562</xdr:colOff>
      <xdr:row>28</xdr:row>
      <xdr:rowOff>95250</xdr:rowOff>
    </xdr:to>
    <xdr:cxnSp macro="">
      <xdr:nvCxnSpPr>
        <xdr:cNvPr id="7" name="Straight Arrow Connector 6">
          <a:extLst>
            <a:ext uri="{FF2B5EF4-FFF2-40B4-BE49-F238E27FC236}">
              <a16:creationId xmlns:a16="http://schemas.microsoft.com/office/drawing/2014/main" id="{EC105905-188F-4981-9841-A4CE6785DA29}"/>
            </a:ext>
          </a:extLst>
        </xdr:cNvPr>
        <xdr:cNvCxnSpPr/>
      </xdr:nvCxnSpPr>
      <xdr:spPr>
        <a:xfrm>
          <a:off x="2981044" y="6185647"/>
          <a:ext cx="0" cy="337297"/>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115116</xdr:colOff>
      <xdr:row>111</xdr:row>
      <xdr:rowOff>58782</xdr:rowOff>
    </xdr:from>
    <xdr:to>
      <xdr:col>3</xdr:col>
      <xdr:colOff>115116</xdr:colOff>
      <xdr:row>117</xdr:row>
      <xdr:rowOff>10885</xdr:rowOff>
    </xdr:to>
    <xdr:cxnSp macro="">
      <xdr:nvCxnSpPr>
        <xdr:cNvPr id="8" name="Straight Arrow Connector 7">
          <a:extLst>
            <a:ext uri="{FF2B5EF4-FFF2-40B4-BE49-F238E27FC236}">
              <a16:creationId xmlns:a16="http://schemas.microsoft.com/office/drawing/2014/main" id="{C9E3745F-9C47-493C-AA31-A5A8D214E09F}"/>
            </a:ext>
          </a:extLst>
        </xdr:cNvPr>
        <xdr:cNvCxnSpPr/>
      </xdr:nvCxnSpPr>
      <xdr:spPr>
        <a:xfrm>
          <a:off x="2858316" y="20175582"/>
          <a:ext cx="0" cy="1049383"/>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892706-9332-433F-A660-051CA03635C1}" name="Table1" displayName="Table1" ref="A17:D26" totalsRowShown="0" headerRowDxfId="9" dataDxfId="7" headerRowBorderDxfId="8" tableBorderDxfId="6" totalsRowBorderDxfId="5">
  <autoFilter ref="A17:D26" xr:uid="{71892706-9332-433F-A660-051CA03635C1}"/>
  <tableColumns count="4">
    <tableColumn id="1" xr3:uid="{412B2F42-E344-4F61-ABC4-738E200CB7A6}" name="What's in it?" dataDxfId="4"/>
    <tableColumn id="2" xr3:uid="{05C92F7B-59AE-4E45-860C-5DB772AED950}" name="Tab Description" dataDxfId="3"/>
    <tableColumn id="3" xr3:uid="{33DF7CD4-912F-447E-9294-205499433DE8}" name="Tab Title" dataDxfId="2"/>
    <tableColumn id="4" xr3:uid="{DE04CAEF-B7E0-4E67-A441-4328F1FA8E84}" name="Tab Contents" dataDxfId="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iso.org/standard/66123.html" TargetMode="External"/><Relationship Id="rId7" Type="http://schemas.openxmlformats.org/officeDocument/2006/relationships/hyperlink" Target="https://www.democrats.senate.gov/imo/media/doc/inflation_reduction_act_of_2022.pdf" TargetMode="External"/><Relationship Id="rId2" Type="http://schemas.openxmlformats.org/officeDocument/2006/relationships/hyperlink" Target="https://www.iso.org/standard/38131.html" TargetMode="External"/><Relationship Id="rId1" Type="http://schemas.openxmlformats.org/officeDocument/2006/relationships/hyperlink" Target="https://www.iso.org/standard/38498.html" TargetMode="External"/><Relationship Id="rId6" Type="http://schemas.openxmlformats.org/officeDocument/2006/relationships/hyperlink" Target="https://ghgprotocol.org/" TargetMode="External"/><Relationship Id="rId5" Type="http://schemas.openxmlformats.org/officeDocument/2006/relationships/hyperlink" Target="https://www.usgbc.org/resources/en-15804%E2%80%942012-sustainability-construction-works-environmental-product-declarations-core-ru" TargetMode="External"/><Relationship Id="rId4" Type="http://schemas.openxmlformats.org/officeDocument/2006/relationships/hyperlink" Target="https://www.iso.org/standard/61694.html" TargetMode="External"/><Relationship Id="rId9"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google.com/spreadsheets/d/1q2TW0GlLlK7yH3k5TSsWGmXyL94KPI9VUWWv9vid63A/edit" TargetMode="External"/><Relationship Id="rId1" Type="http://schemas.openxmlformats.org/officeDocument/2006/relationships/hyperlink" Target="https://docs.google.com/document/d/1rvWl0W2nmCohaaHXG1P-uX5cDKHv_vD9zfTV5A6qM7A/edit?usp=sharing"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9BD2C-DCF7-48B0-A9CA-D33B2EF6004E}">
  <sheetPr codeName="Sheet24"/>
  <dimension ref="A1:A2"/>
  <sheetViews>
    <sheetView showGridLines="0" tabSelected="1" zoomScaleNormal="100" workbookViewId="0"/>
  </sheetViews>
  <sheetFormatPr defaultColWidth="8.88671875" defaultRowHeight="14.4"/>
  <cols>
    <col min="1" max="16384" width="8.88671875" style="4"/>
  </cols>
  <sheetData>
    <row r="1" spans="1:1" s="2" customFormat="1" ht="35.700000000000003" customHeight="1" thickTop="1" thickBot="1">
      <c r="A1" s="2" t="s">
        <v>0</v>
      </c>
    </row>
    <row r="2" spans="1:1" ht="15" thickTop="1"/>
  </sheetData>
  <sheetProtection algorithmName="SHA-512" hashValue="khEQyFkSq+FNhkpy3L5u/ti+ZTRHgrDEiX4xshIZZw0IAO0vDfkXA05y56XcEP5TtVxvGsZKWxGJNxxPCGk9Ng==" saltValue="lHWpqL29KdNT3JYMpi96sA==" spinCount="100000" sheet="1" objects="1" scenarios="1" selectLockedCells="1" selectUnlockedCells="1"/>
  <pageMargins left="0.7" right="0.7" top="0.75" bottom="0.75" header="0.3" footer="0.3"/>
  <pageSetup orientation="portrait" r:id="rId1"/>
  <headerFooter>
    <oddHeader>&amp;C&amp;G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D8B5-9ADD-4DDF-BDB3-44DEE9DE9722}">
  <sheetPr codeName="Sheet2">
    <tabColor theme="0"/>
    <pageSetUpPr fitToPage="1"/>
  </sheetPr>
  <dimension ref="A1:G22"/>
  <sheetViews>
    <sheetView showGridLines="0" zoomScaleNormal="100" zoomScalePageLayoutView="40" workbookViewId="0"/>
  </sheetViews>
  <sheetFormatPr defaultColWidth="8.88671875" defaultRowHeight="14.4"/>
  <cols>
    <col min="1" max="1" width="18.5546875" style="4" customWidth="1"/>
    <col min="2" max="5" width="23.5546875" style="4" customWidth="1"/>
    <col min="6" max="6" width="4.33203125" style="4" customWidth="1"/>
    <col min="7" max="16384" width="8.88671875" style="4"/>
  </cols>
  <sheetData>
    <row r="1" spans="1:7" s="2" customFormat="1" ht="35.700000000000003" customHeight="1" thickTop="1" thickBot="1">
      <c r="A1" s="2" t="s">
        <v>9</v>
      </c>
    </row>
    <row r="2" spans="1:7" ht="24.6" customHeight="1" thickTop="1">
      <c r="A2" s="3" t="s">
        <v>58</v>
      </c>
    </row>
    <row r="3" spans="1:7">
      <c r="A3" s="5" t="s">
        <v>59</v>
      </c>
    </row>
    <row r="4" spans="1:7">
      <c r="A4" s="6"/>
      <c r="B4" s="7"/>
      <c r="C4" s="7"/>
      <c r="D4" s="7"/>
      <c r="E4" s="8"/>
    </row>
    <row r="5" spans="1:7" ht="25.2" customHeight="1" thickBot="1">
      <c r="A5" s="391" t="s">
        <v>60</v>
      </c>
      <c r="B5" s="391"/>
      <c r="C5" s="391"/>
      <c r="D5" s="391"/>
      <c r="E5" s="391"/>
      <c r="F5" s="9"/>
    </row>
    <row r="6" spans="1:7" ht="48" customHeight="1">
      <c r="A6" s="383" t="s">
        <v>61</v>
      </c>
      <c r="B6" s="392" t="s">
        <v>879</v>
      </c>
      <c r="C6" s="385" t="s">
        <v>62</v>
      </c>
      <c r="D6" s="387" t="s">
        <v>63</v>
      </c>
      <c r="E6" s="389" t="s">
        <v>64</v>
      </c>
      <c r="G6" s="9"/>
    </row>
    <row r="7" spans="1:7" ht="87" customHeight="1" thickBot="1">
      <c r="A7" s="384"/>
      <c r="B7" s="393"/>
      <c r="C7" s="386"/>
      <c r="D7" s="388"/>
      <c r="E7" s="390"/>
      <c r="G7" s="9"/>
    </row>
    <row r="8" spans="1:7" ht="28.2" customHeight="1">
      <c r="A8" s="10" t="s">
        <v>65</v>
      </c>
      <c r="B8" s="11"/>
      <c r="C8" s="11"/>
      <c r="D8" s="11"/>
      <c r="E8" s="11"/>
    </row>
    <row r="9" spans="1:7" ht="28.2" customHeight="1">
      <c r="A9" s="12" t="s">
        <v>66</v>
      </c>
      <c r="B9" s="11"/>
      <c r="C9" s="11"/>
      <c r="D9" s="11"/>
      <c r="E9" s="11"/>
    </row>
    <row r="11" spans="1:7">
      <c r="A11" s="13" t="s">
        <v>861</v>
      </c>
      <c r="B11" s="13" t="s">
        <v>862</v>
      </c>
    </row>
    <row r="12" spans="1:7">
      <c r="A12" s="4" t="s">
        <v>863</v>
      </c>
      <c r="B12" s="4" t="s">
        <v>864</v>
      </c>
    </row>
    <row r="13" spans="1:7">
      <c r="A13" s="4" t="s">
        <v>865</v>
      </c>
      <c r="B13" s="4" t="s">
        <v>866</v>
      </c>
    </row>
    <row r="14" spans="1:7">
      <c r="A14" s="4" t="s">
        <v>867</v>
      </c>
      <c r="B14" s="4" t="s">
        <v>868</v>
      </c>
    </row>
    <row r="15" spans="1:7">
      <c r="A15" s="4" t="s">
        <v>869</v>
      </c>
      <c r="B15" s="372" t="s">
        <v>870</v>
      </c>
    </row>
    <row r="16" spans="1:7">
      <c r="A16" s="4" t="s">
        <v>871</v>
      </c>
      <c r="B16" s="4" t="s">
        <v>872</v>
      </c>
    </row>
    <row r="17" spans="1:6">
      <c r="A17" s="4" t="s">
        <v>873</v>
      </c>
      <c r="B17" s="4" t="s">
        <v>874</v>
      </c>
    </row>
    <row r="18" spans="1:6">
      <c r="A18" s="4" t="s">
        <v>875</v>
      </c>
      <c r="B18" s="4" t="s">
        <v>876</v>
      </c>
    </row>
    <row r="19" spans="1:6">
      <c r="A19" s="4" t="s">
        <v>877</v>
      </c>
      <c r="B19" s="4" t="s">
        <v>878</v>
      </c>
    </row>
    <row r="22" spans="1:6">
      <c r="F22" s="15"/>
    </row>
  </sheetData>
  <sheetProtection algorithmName="SHA-512" hashValue="wglvfB4VvcXW73DA/3VBa4XCuq21jqfEDyzNLppwHe/ALs1Tz6rscCJsCYBXh0ISNGcXqSw7djJ8BWNlke3ESA==" saltValue="kta7qJLFyMv+grMCuhEZQg==" spinCount="100000" sheet="1" objects="1" scenarios="1" selectLockedCells="1"/>
  <mergeCells count="6">
    <mergeCell ref="A6:A7"/>
    <mergeCell ref="C6:C7"/>
    <mergeCell ref="D6:D7"/>
    <mergeCell ref="E6:E7"/>
    <mergeCell ref="A5:E5"/>
    <mergeCell ref="B6:B7"/>
  </mergeCells>
  <pageMargins left="0.7" right="0.7" top="0.75" bottom="0.75" header="0.3" footer="0.3"/>
  <pageSetup scale="2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FD7B3-0E8C-4C1A-9382-CC7292CE74D7}">
  <sheetPr codeName="Sheet1">
    <tabColor theme="0"/>
    <pageSetUpPr fitToPage="1"/>
  </sheetPr>
  <dimension ref="A1:K42"/>
  <sheetViews>
    <sheetView showGridLines="0" zoomScaleNormal="100" zoomScalePageLayoutView="40" workbookViewId="0"/>
  </sheetViews>
  <sheetFormatPr defaultColWidth="8.88671875" defaultRowHeight="14.4"/>
  <cols>
    <col min="1" max="1" width="22" style="4" customWidth="1"/>
    <col min="2" max="2" width="41.33203125" style="4" customWidth="1"/>
    <col min="3" max="3" width="32.109375" style="4" customWidth="1"/>
    <col min="4" max="4" width="65.109375" style="4" customWidth="1"/>
    <col min="5" max="5" width="3.6640625" style="4" customWidth="1"/>
    <col min="6" max="6" width="18.5546875" style="4" customWidth="1"/>
    <col min="7" max="10" width="23.5546875" style="4" customWidth="1"/>
    <col min="11" max="11" width="4.33203125" style="4" customWidth="1"/>
    <col min="12" max="16384" width="8.88671875" style="4"/>
  </cols>
  <sheetData>
    <row r="1" spans="1:6" s="2" customFormat="1" ht="35.700000000000003" customHeight="1" thickTop="1" thickBot="1">
      <c r="A1" s="2" t="s">
        <v>9</v>
      </c>
    </row>
    <row r="2" spans="1:6" ht="24.6" customHeight="1" thickTop="1">
      <c r="A2" s="3" t="s">
        <v>10</v>
      </c>
    </row>
    <row r="3" spans="1:6">
      <c r="A3" s="5" t="s">
        <v>11</v>
      </c>
    </row>
    <row r="4" spans="1:6">
      <c r="F4" s="119"/>
    </row>
    <row r="5" spans="1:6">
      <c r="B5" s="4" t="s">
        <v>12</v>
      </c>
      <c r="C5" s="249" t="s">
        <v>13</v>
      </c>
      <c r="D5" s="119" t="s">
        <v>14</v>
      </c>
      <c r="E5" s="250"/>
      <c r="F5" s="119"/>
    </row>
    <row r="6" spans="1:6">
      <c r="B6" s="4" t="s">
        <v>15</v>
      </c>
      <c r="C6" s="249" t="s">
        <v>16</v>
      </c>
      <c r="D6" s="119" t="s">
        <v>17</v>
      </c>
      <c r="E6" s="250"/>
      <c r="F6" s="119"/>
    </row>
    <row r="7" spans="1:6">
      <c r="B7" s="4" t="s">
        <v>18</v>
      </c>
      <c r="C7" s="249" t="s">
        <v>19</v>
      </c>
      <c r="D7" s="119" t="s">
        <v>20</v>
      </c>
      <c r="E7" s="250"/>
      <c r="F7" s="119"/>
    </row>
    <row r="8" spans="1:6">
      <c r="B8" s="4" t="s">
        <v>21</v>
      </c>
      <c r="C8" s="249" t="s">
        <v>22</v>
      </c>
      <c r="D8" s="119" t="s">
        <v>23</v>
      </c>
      <c r="E8" s="250"/>
      <c r="F8" s="119"/>
    </row>
    <row r="9" spans="1:6">
      <c r="B9" s="4" t="s">
        <v>24</v>
      </c>
      <c r="C9" s="249" t="s">
        <v>25</v>
      </c>
      <c r="D9" s="119" t="s">
        <v>26</v>
      </c>
      <c r="F9" s="119"/>
    </row>
    <row r="10" spans="1:6">
      <c r="B10" s="4" t="s">
        <v>27</v>
      </c>
      <c r="C10" s="249" t="s">
        <v>28</v>
      </c>
      <c r="D10" s="119" t="s">
        <v>29</v>
      </c>
      <c r="F10" s="119"/>
    </row>
    <row r="11" spans="1:6">
      <c r="B11" s="4" t="s">
        <v>30</v>
      </c>
      <c r="C11" s="249" t="s">
        <v>31</v>
      </c>
      <c r="D11" s="119" t="s">
        <v>853</v>
      </c>
      <c r="F11" s="119"/>
    </row>
    <row r="12" spans="1:6">
      <c r="C12" s="176"/>
      <c r="D12" s="251"/>
      <c r="E12" s="98"/>
      <c r="F12" s="119"/>
    </row>
    <row r="13" spans="1:6">
      <c r="C13" s="176"/>
      <c r="D13" s="252"/>
      <c r="F13" s="119"/>
    </row>
    <row r="14" spans="1:6">
      <c r="C14" s="176"/>
      <c r="D14" s="252"/>
      <c r="F14" s="119"/>
    </row>
    <row r="15" spans="1:6">
      <c r="C15" s="176"/>
      <c r="D15" s="184"/>
      <c r="F15" s="119"/>
    </row>
    <row r="16" spans="1:6" ht="15" thickBot="1"/>
    <row r="17" spans="1:6" ht="39.9" customHeight="1" thickTop="1" thickBot="1">
      <c r="A17" s="253" t="s">
        <v>32</v>
      </c>
      <c r="B17" s="2" t="s">
        <v>33</v>
      </c>
      <c r="C17" s="2" t="s">
        <v>34</v>
      </c>
      <c r="D17" s="2" t="s">
        <v>35</v>
      </c>
    </row>
    <row r="18" spans="1:6" ht="29.4" thickTop="1">
      <c r="A18" s="254" t="s">
        <v>36</v>
      </c>
      <c r="B18" s="1" t="s">
        <v>37</v>
      </c>
      <c r="C18" s="373" t="s">
        <v>38</v>
      </c>
      <c r="D18" s="175" t="s">
        <v>854</v>
      </c>
      <c r="F18" s="9"/>
    </row>
    <row r="19" spans="1:6" ht="57.6">
      <c r="A19" s="254" t="s">
        <v>36</v>
      </c>
      <c r="B19" s="1" t="s">
        <v>39</v>
      </c>
      <c r="C19" s="374" t="s">
        <v>856</v>
      </c>
      <c r="D19" s="255" t="s">
        <v>41</v>
      </c>
      <c r="F19" s="9"/>
    </row>
    <row r="20" spans="1:6" ht="53.4" customHeight="1">
      <c r="A20" s="254" t="s">
        <v>855</v>
      </c>
      <c r="B20" s="1" t="s">
        <v>39</v>
      </c>
      <c r="C20" s="375" t="s">
        <v>40</v>
      </c>
      <c r="D20" s="255" t="s">
        <v>857</v>
      </c>
      <c r="E20" s="256"/>
      <c r="F20" s="9"/>
    </row>
    <row r="21" spans="1:6" ht="48" customHeight="1">
      <c r="A21" s="254" t="s">
        <v>36</v>
      </c>
      <c r="B21" s="1" t="s">
        <v>42</v>
      </c>
      <c r="C21" s="376" t="s">
        <v>860</v>
      </c>
      <c r="D21" s="255" t="s">
        <v>43</v>
      </c>
      <c r="E21" s="256"/>
      <c r="F21" s="9"/>
    </row>
    <row r="22" spans="1:6" ht="87" customHeight="1">
      <c r="A22" s="254" t="s">
        <v>36</v>
      </c>
      <c r="B22" s="1" t="s">
        <v>44</v>
      </c>
      <c r="C22" s="377" t="s">
        <v>45</v>
      </c>
      <c r="D22" s="257" t="s">
        <v>46</v>
      </c>
      <c r="F22" s="9"/>
    </row>
    <row r="23" spans="1:6" ht="72" customHeight="1">
      <c r="A23" s="254" t="s">
        <v>36</v>
      </c>
      <c r="B23" s="1" t="s">
        <v>859</v>
      </c>
      <c r="C23" s="378" t="s">
        <v>47</v>
      </c>
      <c r="D23" s="257" t="s">
        <v>48</v>
      </c>
      <c r="E23" s="9"/>
    </row>
    <row r="24" spans="1:6" ht="108.6" customHeight="1">
      <c r="A24" s="254" t="s">
        <v>36</v>
      </c>
      <c r="B24" s="1" t="s">
        <v>49</v>
      </c>
      <c r="C24" s="379" t="s">
        <v>49</v>
      </c>
      <c r="D24" s="257" t="s">
        <v>50</v>
      </c>
      <c r="E24" s="9"/>
    </row>
    <row r="25" spans="1:6" ht="64.5" customHeight="1">
      <c r="A25" s="254" t="s">
        <v>36</v>
      </c>
      <c r="B25" s="1" t="s">
        <v>51</v>
      </c>
      <c r="C25" s="380" t="s">
        <v>52</v>
      </c>
      <c r="D25" s="257" t="s">
        <v>53</v>
      </c>
      <c r="E25" s="9"/>
    </row>
    <row r="26" spans="1:6" ht="32.1" customHeight="1">
      <c r="A26" s="258" t="s">
        <v>858</v>
      </c>
      <c r="B26" s="259" t="s">
        <v>54</v>
      </c>
      <c r="C26" s="381" t="s">
        <v>55</v>
      </c>
      <c r="D26" s="260" t="s">
        <v>56</v>
      </c>
      <c r="E26" s="9"/>
    </row>
    <row r="27" spans="1:6" ht="32.1" customHeight="1">
      <c r="A27" s="261" t="s">
        <v>858</v>
      </c>
      <c r="B27" s="1" t="s">
        <v>54</v>
      </c>
      <c r="C27" s="381" t="s">
        <v>57</v>
      </c>
      <c r="D27" s="262" t="s">
        <v>56</v>
      </c>
      <c r="E27" s="9"/>
    </row>
    <row r="28" spans="1:6">
      <c r="A28" s="121"/>
      <c r="D28" s="9"/>
      <c r="E28" s="9"/>
    </row>
    <row r="29" spans="1:6">
      <c r="A29" s="121"/>
    </row>
    <row r="35" spans="6:11">
      <c r="F35" s="94"/>
      <c r="G35" s="14"/>
    </row>
    <row r="42" spans="6:11">
      <c r="K42" s="15"/>
    </row>
  </sheetData>
  <sheetProtection algorithmName="SHA-512" hashValue="Z+xthgP6VsRgDg9EBujzdMm3OxUYrQxWG7bR8E5zHNAhbmAs3Mf2hhbSIUnvZnX3/CHgHiik2HbFeBSW4NGeDw==" saltValue="yToNl4lFH6GHwSYn+TNVEw==" spinCount="100000" sheet="1" objects="1" scenarios="1" selectLockedCells="1"/>
  <phoneticPr fontId="16" type="noConversion"/>
  <hyperlinks>
    <hyperlink ref="C5" r:id="rId1" xr:uid="{13D8E63C-A438-4C7F-964D-180FDBE40024}"/>
    <hyperlink ref="C6" r:id="rId2" xr:uid="{E7E4D7FF-C387-4CBC-A9D6-D4225911818D}"/>
    <hyperlink ref="C7" r:id="rId3" xr:uid="{61123596-A47A-4C62-A2EC-B2C82F28099D}"/>
    <hyperlink ref="C8" r:id="rId4" xr:uid="{C9CAEBE3-FD38-49C4-B625-45C553053F12}"/>
    <hyperlink ref="C9" r:id="rId5" xr:uid="{B4818492-4D60-4622-A347-76FD314A05CB}"/>
    <hyperlink ref="C10" r:id="rId6" xr:uid="{7A9DE4DA-E7FC-4F9D-B431-B3C446549672}"/>
    <hyperlink ref="C11" r:id="rId7" xr:uid="{44718485-704A-447A-B26D-31FB1E44091E}"/>
  </hyperlinks>
  <pageMargins left="0.7" right="0.7" top="0.75" bottom="0.75" header="0.3" footer="0.3"/>
  <pageSetup scale="25" orientation="portrait" r:id="rId8"/>
  <tableParts count="1">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5F637-F836-452E-AE2B-7D4849DD5FBE}">
  <sheetPr codeName="Sheet8">
    <tabColor rgb="FFE0CDFF"/>
  </sheetPr>
  <dimension ref="A1:Y81"/>
  <sheetViews>
    <sheetView showGridLines="0" zoomScaleNormal="100" workbookViewId="0">
      <selection activeCell="C23" sqref="C23"/>
    </sheetView>
  </sheetViews>
  <sheetFormatPr defaultColWidth="8.88671875" defaultRowHeight="14.4"/>
  <cols>
    <col min="1" max="1" width="49.88671875" style="4" customWidth="1"/>
    <col min="2" max="6" width="17.33203125" style="4" customWidth="1"/>
    <col min="7" max="7" width="8.44140625" style="4" customWidth="1"/>
    <col min="8" max="8" width="5.5546875" style="4" customWidth="1"/>
    <col min="9" max="9" width="20.6640625" style="4" customWidth="1"/>
    <col min="10" max="13" width="8.88671875" style="4"/>
    <col min="14" max="14" width="20.6640625" style="4" customWidth="1"/>
    <col min="15" max="15" width="7.5546875" style="4" bestFit="1" customWidth="1"/>
    <col min="16" max="21" width="5.33203125" style="4" customWidth="1"/>
    <col min="22" max="22" width="23.109375" style="4" customWidth="1"/>
    <col min="23" max="23" width="7.5546875" style="4" bestFit="1" customWidth="1"/>
    <col min="24" max="24" width="5.33203125" style="4" customWidth="1"/>
    <col min="25" max="16384" width="8.88671875" style="4"/>
  </cols>
  <sheetData>
    <row r="1" spans="1:25" s="229" customFormat="1" ht="48.6" customHeight="1" thickTop="1" thickBot="1">
      <c r="A1" s="229" t="s">
        <v>67</v>
      </c>
    </row>
    <row r="2" spans="1:25" ht="8.6999999999999993" customHeight="1" thickTop="1"/>
    <row r="3" spans="1:25" ht="26.4" customHeight="1">
      <c r="A3" s="230" t="s">
        <v>68</v>
      </c>
      <c r="B3" s="403"/>
      <c r="C3" s="403"/>
      <c r="D3" s="403"/>
      <c r="E3" s="403"/>
      <c r="F3" s="403"/>
      <c r="G3" s="403"/>
      <c r="H3" s="403"/>
      <c r="I3" s="18"/>
      <c r="J3" s="18"/>
      <c r="K3" s="18"/>
      <c r="N3" s="119"/>
    </row>
    <row r="4" spans="1:25" ht="6" customHeight="1">
      <c r="B4" s="50"/>
      <c r="C4" s="50"/>
      <c r="D4" s="117"/>
      <c r="E4" s="117"/>
      <c r="F4" s="117"/>
      <c r="G4" s="117"/>
      <c r="H4" s="50"/>
    </row>
    <row r="5" spans="1:25" ht="18" customHeight="1">
      <c r="A5" s="13" t="s">
        <v>69</v>
      </c>
      <c r="B5" s="395"/>
      <c r="C5" s="395"/>
      <c r="D5" s="395"/>
      <c r="E5" s="395"/>
      <c r="F5" s="395"/>
      <c r="G5" s="395"/>
      <c r="H5" s="395"/>
      <c r="I5" s="121"/>
      <c r="J5" s="121"/>
      <c r="K5" s="121"/>
      <c r="L5" s="121"/>
      <c r="O5" s="121"/>
      <c r="P5" s="121"/>
      <c r="Q5" s="121"/>
    </row>
    <row r="6" spans="1:25" ht="7.5" customHeight="1">
      <c r="D6" s="117"/>
      <c r="E6" s="117"/>
      <c r="F6" s="117"/>
      <c r="G6" s="117"/>
    </row>
    <row r="7" spans="1:25" ht="19.2" customHeight="1">
      <c r="A7" s="13" t="s">
        <v>881</v>
      </c>
      <c r="B7" s="266"/>
      <c r="C7" s="265"/>
      <c r="D7" s="117"/>
      <c r="E7" s="117"/>
      <c r="F7" s="117"/>
      <c r="G7" s="117"/>
      <c r="N7" s="231"/>
      <c r="O7" s="231"/>
      <c r="P7" s="231"/>
      <c r="Q7" s="231"/>
      <c r="R7" s="231"/>
      <c r="S7" s="231"/>
      <c r="T7" s="231"/>
      <c r="U7" s="231"/>
      <c r="V7" s="231"/>
      <c r="W7" s="231"/>
      <c r="X7" s="231"/>
      <c r="Y7" s="60"/>
    </row>
    <row r="8" spans="1:25" s="81" customFormat="1" ht="19.2" customHeight="1">
      <c r="N8" s="232"/>
      <c r="O8" s="232"/>
      <c r="P8" s="232"/>
      <c r="Q8" s="232"/>
      <c r="R8" s="232"/>
      <c r="S8" s="232"/>
      <c r="T8" s="232"/>
      <c r="U8" s="232"/>
      <c r="V8" s="232"/>
      <c r="W8" s="232"/>
      <c r="X8" s="232"/>
      <c r="Y8" s="232"/>
    </row>
    <row r="9" spans="1:25" s="81" customFormat="1" ht="19.2" customHeight="1">
      <c r="B9" s="13" t="s">
        <v>826</v>
      </c>
      <c r="C9" s="13" t="s">
        <v>827</v>
      </c>
      <c r="D9" s="13" t="s">
        <v>825</v>
      </c>
      <c r="N9" s="232"/>
      <c r="O9" s="232"/>
      <c r="P9" s="232"/>
      <c r="Q9" s="232"/>
      <c r="R9" s="232"/>
      <c r="S9" s="232"/>
      <c r="T9" s="232"/>
      <c r="U9" s="232"/>
      <c r="V9" s="232"/>
      <c r="W9" s="232"/>
      <c r="X9" s="232"/>
      <c r="Y9" s="232"/>
    </row>
    <row r="10" spans="1:25" s="81" customFormat="1" ht="19.2" customHeight="1">
      <c r="A10" s="13" t="s">
        <v>882</v>
      </c>
      <c r="B10" s="264"/>
      <c r="C10" s="264"/>
      <c r="D10" s="417"/>
      <c r="E10" s="417"/>
      <c r="F10" s="417"/>
      <c r="G10" s="417"/>
      <c r="H10" s="417"/>
      <c r="N10" s="232"/>
      <c r="O10" s="232"/>
      <c r="P10" s="232"/>
      <c r="Q10" s="232"/>
      <c r="R10" s="232"/>
      <c r="S10" s="232"/>
      <c r="T10" s="232"/>
      <c r="U10" s="232"/>
      <c r="V10" s="232"/>
      <c r="W10" s="232"/>
      <c r="X10" s="232"/>
      <c r="Y10" s="232"/>
    </row>
    <row r="11" spans="1:25" s="81" customFormat="1" ht="19.2" customHeight="1">
      <c r="B11" s="264"/>
      <c r="C11" s="264"/>
      <c r="D11" s="417"/>
      <c r="E11" s="417"/>
      <c r="F11" s="417"/>
      <c r="G11" s="417"/>
      <c r="H11" s="417"/>
      <c r="N11" s="232"/>
      <c r="O11" s="232"/>
      <c r="P11" s="232"/>
      <c r="Q11" s="232"/>
      <c r="R11" s="232"/>
      <c r="S11" s="232"/>
      <c r="T11" s="232"/>
      <c r="U11" s="232"/>
      <c r="V11" s="232"/>
      <c r="W11" s="232"/>
      <c r="X11" s="232"/>
      <c r="Y11" s="232"/>
    </row>
    <row r="12" spans="1:25" s="81" customFormat="1" ht="19.2" customHeight="1">
      <c r="B12" s="264"/>
      <c r="C12" s="264"/>
      <c r="D12" s="417"/>
      <c r="E12" s="417"/>
      <c r="F12" s="417"/>
      <c r="G12" s="417"/>
      <c r="H12" s="417"/>
      <c r="N12" s="232"/>
      <c r="O12" s="232"/>
      <c r="P12" s="232"/>
      <c r="Q12" s="232"/>
      <c r="R12" s="232"/>
      <c r="S12" s="232"/>
      <c r="T12" s="232"/>
      <c r="U12" s="232"/>
      <c r="V12" s="232"/>
      <c r="W12" s="232"/>
      <c r="X12" s="232"/>
      <c r="Y12" s="232"/>
    </row>
    <row r="13" spans="1:25" s="81" customFormat="1" ht="19.2" customHeight="1">
      <c r="B13" s="264"/>
      <c r="C13" s="264"/>
      <c r="D13" s="417"/>
      <c r="E13" s="417"/>
      <c r="F13" s="417"/>
      <c r="G13" s="417"/>
      <c r="H13" s="417"/>
      <c r="N13" s="232"/>
      <c r="O13" s="232"/>
      <c r="P13" s="232"/>
      <c r="Q13" s="232"/>
      <c r="R13" s="232"/>
      <c r="S13" s="232"/>
      <c r="T13" s="232"/>
      <c r="U13" s="232"/>
      <c r="V13" s="232"/>
      <c r="W13" s="232"/>
      <c r="X13" s="232"/>
      <c r="Y13" s="232"/>
    </row>
    <row r="14" spans="1:25" s="81" customFormat="1" ht="19.2" customHeight="1">
      <c r="N14" s="232"/>
      <c r="O14" s="232"/>
      <c r="P14" s="232"/>
      <c r="Q14" s="232"/>
      <c r="R14" s="232"/>
      <c r="S14" s="232"/>
      <c r="T14" s="232"/>
      <c r="U14" s="232"/>
      <c r="V14" s="232"/>
      <c r="W14" s="232"/>
      <c r="X14" s="232"/>
      <c r="Y14" s="232"/>
    </row>
    <row r="15" spans="1:25" ht="15" thickBot="1">
      <c r="D15" s="117"/>
      <c r="E15" s="117"/>
      <c r="F15" s="117"/>
      <c r="G15" s="117"/>
      <c r="N15" s="231"/>
      <c r="O15" s="231"/>
      <c r="P15" s="231"/>
      <c r="Q15" s="231"/>
      <c r="R15" s="231"/>
      <c r="S15" s="231"/>
      <c r="T15" s="231"/>
      <c r="U15" s="231"/>
      <c r="V15" s="231"/>
      <c r="W15" s="231"/>
      <c r="X15" s="231"/>
      <c r="Y15" s="60"/>
    </row>
    <row r="16" spans="1:25" s="39" customFormat="1" ht="26.4" customHeight="1" thickBot="1">
      <c r="A16" s="37" t="s">
        <v>70</v>
      </c>
      <c r="B16" s="38"/>
      <c r="C16" s="38"/>
      <c r="D16" s="38"/>
      <c r="E16" s="38"/>
      <c r="F16" s="38"/>
      <c r="G16" s="37"/>
      <c r="H16" s="37"/>
      <c r="I16" s="37"/>
      <c r="J16" s="37"/>
      <c r="K16" s="37"/>
      <c r="N16" s="231"/>
      <c r="O16" s="231"/>
      <c r="P16" s="231"/>
      <c r="Q16" s="231"/>
      <c r="R16" s="231"/>
      <c r="S16" s="231"/>
      <c r="T16" s="231"/>
      <c r="U16" s="231"/>
      <c r="V16" s="231"/>
      <c r="W16" s="231"/>
      <c r="X16" s="231"/>
      <c r="Y16" s="233"/>
    </row>
    <row r="17" spans="1:25">
      <c r="A17" s="94"/>
      <c r="N17" s="231"/>
      <c r="O17" s="231"/>
      <c r="P17" s="231"/>
      <c r="Q17" s="231"/>
      <c r="R17" s="231"/>
      <c r="S17" s="231"/>
      <c r="T17" s="231"/>
      <c r="U17" s="231"/>
      <c r="V17" s="231"/>
      <c r="W17" s="231"/>
      <c r="X17" s="231"/>
      <c r="Y17" s="60"/>
    </row>
    <row r="18" spans="1:25" ht="29.4" customHeight="1">
      <c r="A18" s="234" t="s">
        <v>71</v>
      </c>
      <c r="B18" s="263"/>
      <c r="C18" s="235"/>
      <c r="D18" s="50"/>
      <c r="E18" s="50"/>
      <c r="F18" s="50"/>
      <c r="G18" s="50"/>
      <c r="H18" s="50"/>
      <c r="I18" s="50"/>
      <c r="J18" s="50"/>
      <c r="K18" s="50"/>
      <c r="N18" s="231"/>
      <c r="O18" s="231"/>
      <c r="P18" s="231"/>
      <c r="Q18" s="231"/>
      <c r="R18" s="231"/>
      <c r="S18" s="231"/>
      <c r="T18" s="231"/>
      <c r="U18" s="231"/>
      <c r="V18" s="231"/>
      <c r="W18" s="231"/>
      <c r="X18" s="231"/>
      <c r="Y18" s="60"/>
    </row>
    <row r="19" spans="1:25" ht="7.5" customHeight="1">
      <c r="A19" s="13"/>
      <c r="B19" s="50"/>
      <c r="C19" s="50"/>
      <c r="D19" s="117"/>
      <c r="E19" s="117"/>
      <c r="F19" s="117"/>
      <c r="G19" s="117"/>
      <c r="H19" s="50"/>
      <c r="I19" s="50"/>
      <c r="J19" s="50"/>
      <c r="K19" s="50"/>
      <c r="N19" s="60"/>
      <c r="O19" s="60"/>
      <c r="P19" s="60"/>
      <c r="Q19" s="60"/>
      <c r="R19" s="60"/>
      <c r="S19" s="60"/>
      <c r="T19" s="60"/>
      <c r="U19" s="60"/>
      <c r="V19" s="60"/>
      <c r="W19" s="60"/>
      <c r="X19" s="60"/>
      <c r="Y19" s="60"/>
    </row>
    <row r="20" spans="1:25" ht="29.1" customHeight="1">
      <c r="A20" s="230" t="s">
        <v>883</v>
      </c>
      <c r="B20" s="395"/>
      <c r="C20" s="395"/>
      <c r="D20" s="395"/>
      <c r="E20" s="395"/>
      <c r="F20" s="395"/>
      <c r="G20" s="395"/>
      <c r="H20" s="395"/>
      <c r="I20" s="395"/>
      <c r="J20" s="395"/>
      <c r="K20" s="395"/>
      <c r="N20" s="60"/>
      <c r="O20" s="60"/>
      <c r="P20" s="60"/>
      <c r="Q20" s="60"/>
      <c r="R20" s="60"/>
      <c r="S20" s="60"/>
      <c r="T20" s="60"/>
      <c r="U20" s="60"/>
      <c r="V20" s="60"/>
      <c r="W20" s="60"/>
      <c r="X20" s="60"/>
      <c r="Y20" s="60"/>
    </row>
    <row r="21" spans="1:25" ht="15" customHeight="1">
      <c r="A21" s="13"/>
      <c r="D21" s="117"/>
      <c r="E21" s="117"/>
      <c r="F21" s="117"/>
      <c r="G21" s="117"/>
    </row>
    <row r="22" spans="1:25">
      <c r="A22" s="13"/>
      <c r="B22" s="73"/>
      <c r="C22" s="73" t="s">
        <v>72</v>
      </c>
      <c r="F22" s="73" t="s">
        <v>73</v>
      </c>
    </row>
    <row r="23" spans="1:25">
      <c r="A23" s="13" t="s">
        <v>74</v>
      </c>
      <c r="B23" s="57"/>
      <c r="C23" s="267"/>
      <c r="D23" s="415" t="s">
        <v>75</v>
      </c>
      <c r="E23" s="416"/>
      <c r="F23" s="267"/>
    </row>
    <row r="24" spans="1:25" s="18" customFormat="1" ht="12.9" customHeight="1">
      <c r="A24" s="236"/>
      <c r="B24" s="57"/>
      <c r="C24" s="115"/>
      <c r="D24" s="237"/>
      <c r="E24" s="237"/>
      <c r="F24" s="237"/>
    </row>
    <row r="25" spans="1:25" s="18" customFormat="1">
      <c r="A25" s="236"/>
      <c r="B25" s="57"/>
      <c r="C25" s="186" t="s">
        <v>72</v>
      </c>
      <c r="D25" s="186"/>
      <c r="E25" s="186"/>
      <c r="F25" s="186" t="s">
        <v>73</v>
      </c>
    </row>
    <row r="26" spans="1:25">
      <c r="A26" s="13" t="s">
        <v>76</v>
      </c>
      <c r="B26" s="57"/>
      <c r="C26" s="267"/>
      <c r="D26" s="186"/>
      <c r="E26" s="186"/>
      <c r="F26" s="267"/>
      <c r="H26" s="183"/>
      <c r="M26" s="18"/>
      <c r="N26" s="18"/>
    </row>
    <row r="27" spans="1:25" s="18" customFormat="1" ht="6" customHeight="1">
      <c r="A27" s="236"/>
      <c r="B27" s="57"/>
      <c r="C27" s="57"/>
      <c r="F27" s="57"/>
    </row>
    <row r="28" spans="1:25" s="18" customFormat="1" ht="6" customHeight="1">
      <c r="A28" s="236"/>
      <c r="B28" s="57"/>
      <c r="C28" s="57"/>
      <c r="F28" s="57"/>
    </row>
    <row r="29" spans="1:25" s="18" customFormat="1" ht="14.4" customHeight="1">
      <c r="A29" s="236"/>
      <c r="B29" s="57"/>
      <c r="C29" s="238" t="s">
        <v>77</v>
      </c>
      <c r="D29" s="57"/>
      <c r="E29" s="238"/>
      <c r="F29" s="57"/>
      <c r="N29" s="405"/>
      <c r="O29" s="405"/>
      <c r="P29" s="405"/>
      <c r="Q29" s="405"/>
      <c r="R29" s="405"/>
      <c r="S29" s="405"/>
      <c r="T29" s="405"/>
      <c r="U29" s="405"/>
      <c r="V29" s="405"/>
      <c r="W29" s="405"/>
      <c r="X29" s="405"/>
    </row>
    <row r="30" spans="1:25" ht="28.8">
      <c r="A30" s="102" t="s">
        <v>880</v>
      </c>
      <c r="B30" s="57"/>
      <c r="C30" s="268"/>
      <c r="D30" s="238"/>
      <c r="E30" s="238"/>
      <c r="F30" s="57"/>
      <c r="N30" s="405"/>
      <c r="O30" s="405"/>
      <c r="P30" s="405"/>
      <c r="Q30" s="405"/>
      <c r="R30" s="405"/>
      <c r="S30" s="405"/>
      <c r="T30" s="405"/>
      <c r="U30" s="405"/>
      <c r="V30" s="405"/>
      <c r="W30" s="405"/>
      <c r="X30" s="405"/>
    </row>
    <row r="31" spans="1:25">
      <c r="N31" s="405"/>
      <c r="O31" s="405"/>
      <c r="P31" s="405"/>
      <c r="Q31" s="405"/>
      <c r="R31" s="405"/>
      <c r="S31" s="405"/>
      <c r="T31" s="405"/>
      <c r="U31" s="405"/>
      <c r="V31" s="405"/>
      <c r="W31" s="405"/>
      <c r="X31" s="405"/>
    </row>
    <row r="32" spans="1:25" s="57" customFormat="1" ht="6" customHeight="1">
      <c r="A32" s="239"/>
      <c r="B32" s="240"/>
      <c r="C32" s="240"/>
      <c r="D32" s="240"/>
      <c r="E32" s="240"/>
      <c r="F32" s="240"/>
      <c r="N32" s="405"/>
      <c r="O32" s="405"/>
      <c r="P32" s="405"/>
      <c r="Q32" s="405"/>
      <c r="R32" s="405"/>
      <c r="S32" s="405"/>
      <c r="T32" s="405"/>
      <c r="U32" s="405"/>
      <c r="V32" s="405"/>
      <c r="W32" s="405"/>
      <c r="X32" s="405"/>
    </row>
    <row r="33" spans="1:24" s="57" customFormat="1">
      <c r="A33" s="239" t="s">
        <v>78</v>
      </c>
      <c r="B33" s="404"/>
      <c r="C33" s="398"/>
      <c r="D33" s="398"/>
      <c r="E33" s="398"/>
      <c r="F33" s="398"/>
      <c r="G33" s="398"/>
      <c r="H33" s="398"/>
      <c r="I33" s="398"/>
      <c r="J33" s="398"/>
      <c r="K33" s="398"/>
      <c r="N33" s="405"/>
      <c r="O33" s="405"/>
      <c r="P33" s="405"/>
      <c r="Q33" s="405"/>
      <c r="R33" s="405"/>
      <c r="S33" s="405"/>
      <c r="T33" s="405"/>
      <c r="U33" s="405"/>
      <c r="V33" s="405"/>
      <c r="W33" s="405"/>
      <c r="X33" s="405"/>
    </row>
    <row r="34" spans="1:24" s="57" customFormat="1" ht="6" customHeight="1">
      <c r="A34" s="239"/>
      <c r="B34" s="240"/>
      <c r="C34" s="240"/>
      <c r="D34" s="240"/>
      <c r="E34" s="240"/>
      <c r="F34" s="240"/>
      <c r="G34" s="241"/>
      <c r="H34" s="241"/>
      <c r="I34" s="241"/>
      <c r="J34" s="241"/>
      <c r="K34" s="241"/>
    </row>
    <row r="35" spans="1:24">
      <c r="A35" s="230" t="s">
        <v>79</v>
      </c>
      <c r="B35" s="404"/>
      <c r="C35" s="398"/>
      <c r="D35" s="398"/>
      <c r="E35" s="398"/>
      <c r="F35" s="398"/>
      <c r="G35" s="398"/>
      <c r="H35" s="398"/>
      <c r="I35" s="398"/>
      <c r="J35" s="398"/>
      <c r="K35" s="398"/>
    </row>
    <row r="36" spans="1:24" s="57" customFormat="1" ht="6" customHeight="1">
      <c r="A36" s="239"/>
      <c r="B36" s="240"/>
      <c r="C36" s="240"/>
      <c r="D36" s="240"/>
      <c r="E36" s="240"/>
      <c r="F36" s="240"/>
      <c r="G36" s="241"/>
      <c r="H36" s="241"/>
      <c r="I36" s="241"/>
      <c r="J36" s="241"/>
      <c r="K36" s="241"/>
      <c r="N36" s="406" t="s">
        <v>852</v>
      </c>
      <c r="O36" s="407"/>
      <c r="P36" s="407"/>
      <c r="Q36" s="407"/>
      <c r="R36" s="407"/>
      <c r="S36" s="407"/>
      <c r="T36" s="407"/>
      <c r="U36" s="407"/>
      <c r="V36" s="407"/>
      <c r="W36" s="407"/>
      <c r="X36" s="408"/>
    </row>
    <row r="37" spans="1:24">
      <c r="A37" s="230" t="s">
        <v>80</v>
      </c>
      <c r="B37" s="404"/>
      <c r="C37" s="404"/>
      <c r="D37" s="404"/>
      <c r="E37" s="404"/>
      <c r="F37" s="404"/>
      <c r="G37" s="404"/>
      <c r="H37" s="404"/>
      <c r="I37" s="404"/>
      <c r="J37" s="404"/>
      <c r="K37" s="404"/>
      <c r="N37" s="409"/>
      <c r="O37" s="410"/>
      <c r="P37" s="410"/>
      <c r="Q37" s="410"/>
      <c r="R37" s="410"/>
      <c r="S37" s="410"/>
      <c r="T37" s="410"/>
      <c r="U37" s="410"/>
      <c r="V37" s="410"/>
      <c r="W37" s="410"/>
      <c r="X37" s="411"/>
    </row>
    <row r="38" spans="1:24" s="57" customFormat="1" ht="6.6" customHeight="1">
      <c r="A38" s="239"/>
      <c r="B38" s="240"/>
      <c r="C38" s="240"/>
      <c r="D38" s="240"/>
      <c r="E38" s="240"/>
      <c r="F38" s="240"/>
      <c r="G38" s="241"/>
      <c r="H38" s="241"/>
      <c r="I38" s="241"/>
      <c r="J38" s="241"/>
      <c r="K38" s="241"/>
      <c r="N38" s="409"/>
      <c r="O38" s="410"/>
      <c r="P38" s="410"/>
      <c r="Q38" s="410"/>
      <c r="R38" s="410"/>
      <c r="S38" s="410"/>
      <c r="T38" s="410"/>
      <c r="U38" s="410"/>
      <c r="V38" s="410"/>
      <c r="W38" s="410"/>
      <c r="X38" s="411"/>
    </row>
    <row r="39" spans="1:24" ht="14.4" customHeight="1">
      <c r="A39" s="242" t="s">
        <v>81</v>
      </c>
      <c r="B39" s="404"/>
      <c r="C39" s="404"/>
      <c r="D39" s="404"/>
      <c r="E39" s="404"/>
      <c r="F39" s="404"/>
      <c r="G39" s="404"/>
      <c r="H39" s="404"/>
      <c r="I39" s="404"/>
      <c r="J39" s="404"/>
      <c r="K39" s="404"/>
      <c r="N39" s="409"/>
      <c r="O39" s="410"/>
      <c r="P39" s="410"/>
      <c r="Q39" s="410"/>
      <c r="R39" s="410"/>
      <c r="S39" s="410"/>
      <c r="T39" s="410"/>
      <c r="U39" s="410"/>
      <c r="V39" s="410"/>
      <c r="W39" s="410"/>
      <c r="X39" s="411"/>
    </row>
    <row r="40" spans="1:24">
      <c r="A40" s="230"/>
      <c r="B40" s="404"/>
      <c r="C40" s="404"/>
      <c r="D40" s="404"/>
      <c r="E40" s="404"/>
      <c r="F40" s="404"/>
      <c r="G40" s="404"/>
      <c r="H40" s="404"/>
      <c r="I40" s="404"/>
      <c r="J40" s="404"/>
      <c r="K40" s="404"/>
      <c r="N40" s="409"/>
      <c r="O40" s="410"/>
      <c r="P40" s="410"/>
      <c r="Q40" s="410"/>
      <c r="R40" s="410"/>
      <c r="S40" s="410"/>
      <c r="T40" s="410"/>
      <c r="U40" s="410"/>
      <c r="V40" s="410"/>
      <c r="W40" s="410"/>
      <c r="X40" s="411"/>
    </row>
    <row r="41" spans="1:24" s="18" customFormat="1" ht="7.5" customHeight="1">
      <c r="A41" s="243"/>
      <c r="B41" s="243"/>
      <c r="C41" s="115"/>
      <c r="D41" s="115"/>
      <c r="E41" s="115"/>
      <c r="F41" s="115"/>
      <c r="G41" s="115"/>
      <c r="H41" s="115"/>
      <c r="I41" s="115"/>
      <c r="J41" s="115"/>
      <c r="K41" s="115"/>
      <c r="N41" s="412"/>
      <c r="O41" s="413"/>
      <c r="P41" s="413"/>
      <c r="Q41" s="413"/>
      <c r="R41" s="413"/>
      <c r="S41" s="413"/>
      <c r="T41" s="413"/>
      <c r="U41" s="413"/>
      <c r="V41" s="413"/>
      <c r="W41" s="413"/>
      <c r="X41" s="414"/>
    </row>
    <row r="42" spans="1:24">
      <c r="A42" s="230" t="s">
        <v>83</v>
      </c>
      <c r="B42" s="398"/>
      <c r="C42" s="398"/>
      <c r="D42" s="115"/>
      <c r="E42" s="115"/>
      <c r="F42" s="115"/>
      <c r="G42" s="115"/>
      <c r="H42" s="115"/>
      <c r="I42" s="115"/>
      <c r="J42" s="115"/>
      <c r="K42" s="115"/>
    </row>
    <row r="43" spans="1:24" s="18" customFormat="1" ht="7.2" customHeight="1">
      <c r="A43" s="243"/>
      <c r="B43" s="243"/>
      <c r="C43" s="115"/>
      <c r="D43" s="115"/>
      <c r="E43" s="115"/>
      <c r="F43" s="115"/>
      <c r="G43" s="115"/>
      <c r="H43" s="115"/>
      <c r="I43" s="115"/>
      <c r="J43" s="115"/>
      <c r="K43" s="115"/>
    </row>
    <row r="44" spans="1:24">
      <c r="A44" s="230" t="s">
        <v>888</v>
      </c>
      <c r="B44" s="398"/>
      <c r="C44" s="398"/>
      <c r="D44" s="115"/>
      <c r="E44" s="115"/>
      <c r="F44" s="115"/>
      <c r="G44" s="115"/>
      <c r="H44" s="115"/>
      <c r="I44" s="115"/>
      <c r="J44" s="115"/>
      <c r="K44" s="115"/>
    </row>
    <row r="45" spans="1:24" ht="36.6" customHeight="1">
      <c r="A45" s="230"/>
      <c r="B45" s="230"/>
      <c r="C45" s="238"/>
      <c r="D45" s="238"/>
      <c r="E45" s="238"/>
      <c r="F45" s="238"/>
      <c r="G45" s="238"/>
      <c r="H45" s="238"/>
      <c r="I45" s="238"/>
      <c r="J45" s="238"/>
      <c r="K45" s="238"/>
    </row>
    <row r="46" spans="1:24" ht="35.4" customHeight="1" thickBot="1">
      <c r="A46" s="230"/>
      <c r="B46" s="230"/>
      <c r="C46" s="238"/>
      <c r="D46" s="238"/>
      <c r="E46" s="238"/>
      <c r="F46" s="238"/>
      <c r="G46" s="238"/>
      <c r="H46" s="238"/>
      <c r="I46" s="238"/>
      <c r="J46" s="238"/>
      <c r="K46" s="238"/>
    </row>
    <row r="47" spans="1:24" s="39" customFormat="1" ht="26.4" customHeight="1" thickBot="1">
      <c r="A47" s="37" t="s">
        <v>84</v>
      </c>
      <c r="B47" s="38"/>
      <c r="C47" s="38"/>
      <c r="D47" s="38"/>
      <c r="E47" s="38"/>
      <c r="F47" s="38"/>
      <c r="G47" s="37"/>
      <c r="H47" s="37"/>
      <c r="I47" s="37"/>
      <c r="J47" s="37"/>
      <c r="K47" s="37"/>
      <c r="N47" s="406" t="s">
        <v>82</v>
      </c>
      <c r="O47" s="407"/>
      <c r="P47" s="407"/>
      <c r="Q47" s="407"/>
      <c r="R47" s="407"/>
      <c r="S47" s="407"/>
      <c r="T47" s="407"/>
      <c r="U47" s="407"/>
      <c r="V47" s="407"/>
      <c r="W47" s="407"/>
      <c r="X47" s="408"/>
    </row>
    <row r="48" spans="1:24" ht="17.100000000000001" customHeight="1">
      <c r="A48" s="244"/>
      <c r="B48" s="244"/>
      <c r="N48" s="409"/>
      <c r="O48" s="410"/>
      <c r="P48" s="410"/>
      <c r="Q48" s="410"/>
      <c r="R48" s="410"/>
      <c r="S48" s="410"/>
      <c r="T48" s="410"/>
      <c r="U48" s="410"/>
      <c r="V48" s="410"/>
      <c r="W48" s="410"/>
      <c r="X48" s="411"/>
    </row>
    <row r="49" spans="1:25">
      <c r="A49" s="230" t="s">
        <v>85</v>
      </c>
      <c r="B49" s="230"/>
      <c r="C49" s="269"/>
      <c r="D49" s="50" t="s">
        <v>828</v>
      </c>
      <c r="E49" s="110"/>
      <c r="F49" s="110"/>
      <c r="G49" s="110"/>
      <c r="H49" s="110"/>
      <c r="I49" s="245"/>
      <c r="J49" s="245"/>
      <c r="K49" s="245"/>
      <c r="L49" s="245"/>
      <c r="M49" s="245"/>
      <c r="N49" s="409"/>
      <c r="O49" s="410"/>
      <c r="P49" s="410"/>
      <c r="Q49" s="410"/>
      <c r="R49" s="410"/>
      <c r="S49" s="410"/>
      <c r="T49" s="410"/>
      <c r="U49" s="410"/>
      <c r="V49" s="410"/>
      <c r="W49" s="410"/>
      <c r="X49" s="411"/>
    </row>
    <row r="50" spans="1:25" ht="7.5" customHeight="1">
      <c r="C50" s="186"/>
      <c r="D50" s="50"/>
      <c r="E50" s="50"/>
      <c r="F50" s="50"/>
      <c r="G50" s="50"/>
      <c r="H50" s="50"/>
      <c r="I50" s="50"/>
      <c r="J50" s="110"/>
      <c r="K50" s="110"/>
      <c r="L50" s="110"/>
      <c r="M50" s="110"/>
      <c r="N50" s="409"/>
      <c r="O50" s="410"/>
      <c r="P50" s="410"/>
      <c r="Q50" s="410"/>
      <c r="R50" s="410"/>
      <c r="S50" s="410"/>
      <c r="T50" s="410"/>
      <c r="U50" s="410"/>
      <c r="V50" s="410"/>
      <c r="W50" s="410"/>
      <c r="X50" s="411"/>
    </row>
    <row r="51" spans="1:25" ht="23.4" customHeight="1">
      <c r="A51" s="230" t="s">
        <v>885</v>
      </c>
      <c r="B51" s="230"/>
      <c r="C51" s="269"/>
      <c r="D51" s="50" t="s">
        <v>849</v>
      </c>
      <c r="E51" s="50"/>
      <c r="F51" s="50"/>
      <c r="G51" s="50"/>
      <c r="H51" s="50"/>
      <c r="I51" s="50"/>
      <c r="N51" s="409"/>
      <c r="O51" s="410"/>
      <c r="P51" s="410"/>
      <c r="Q51" s="410"/>
      <c r="R51" s="410"/>
      <c r="S51" s="410"/>
      <c r="T51" s="410"/>
      <c r="U51" s="410"/>
      <c r="V51" s="410"/>
      <c r="W51" s="410"/>
      <c r="X51" s="411"/>
    </row>
    <row r="52" spans="1:25" s="57" customFormat="1" ht="7.5" customHeight="1">
      <c r="A52" s="239"/>
      <c r="B52" s="240"/>
      <c r="C52" s="240"/>
      <c r="D52" s="240"/>
      <c r="E52" s="240"/>
      <c r="F52" s="240"/>
      <c r="G52" s="241"/>
      <c r="H52" s="241"/>
      <c r="I52" s="241"/>
      <c r="J52" s="241"/>
      <c r="K52" s="241"/>
      <c r="L52" s="241"/>
      <c r="M52" s="241"/>
      <c r="N52" s="409"/>
      <c r="O52" s="410"/>
      <c r="P52" s="410"/>
      <c r="Q52" s="410"/>
      <c r="R52" s="410"/>
      <c r="S52" s="410"/>
      <c r="T52" s="410"/>
      <c r="U52" s="410"/>
      <c r="V52" s="410"/>
      <c r="W52" s="410"/>
      <c r="X52" s="411"/>
      <c r="Y52" s="4"/>
    </row>
    <row r="53" spans="1:25" ht="23.4" customHeight="1">
      <c r="A53" s="230" t="s">
        <v>886</v>
      </c>
      <c r="B53" s="230"/>
      <c r="C53" s="269"/>
      <c r="D53" s="50" t="s">
        <v>850</v>
      </c>
      <c r="E53" s="50"/>
      <c r="F53" s="50"/>
      <c r="G53" s="50"/>
      <c r="H53" s="50"/>
      <c r="I53" s="50"/>
      <c r="N53" s="409"/>
      <c r="O53" s="410"/>
      <c r="P53" s="410"/>
      <c r="Q53" s="410"/>
      <c r="R53" s="410"/>
      <c r="S53" s="410"/>
      <c r="T53" s="410"/>
      <c r="U53" s="410"/>
      <c r="V53" s="410"/>
      <c r="W53" s="410"/>
      <c r="X53" s="411"/>
    </row>
    <row r="54" spans="1:25" s="57" customFormat="1" ht="7.5" customHeight="1">
      <c r="A54" s="239"/>
      <c r="B54" s="240"/>
      <c r="C54" s="240"/>
      <c r="D54" s="240"/>
      <c r="E54" s="240"/>
      <c r="F54" s="240"/>
      <c r="G54" s="241"/>
      <c r="H54" s="241"/>
      <c r="I54" s="241"/>
      <c r="J54" s="241"/>
      <c r="K54" s="241"/>
      <c r="L54" s="241"/>
      <c r="M54" s="241"/>
      <c r="N54" s="412"/>
      <c r="O54" s="413"/>
      <c r="P54" s="413"/>
      <c r="Q54" s="413"/>
      <c r="R54" s="413"/>
      <c r="S54" s="413"/>
      <c r="T54" s="413"/>
      <c r="U54" s="413"/>
      <c r="V54" s="413"/>
      <c r="W54" s="413"/>
      <c r="X54" s="414"/>
      <c r="Y54" s="4"/>
    </row>
    <row r="55" spans="1:25" ht="23.4" customHeight="1">
      <c r="A55" s="230" t="s">
        <v>887</v>
      </c>
      <c r="B55" s="230"/>
      <c r="C55" s="269"/>
      <c r="D55" s="50" t="s">
        <v>851</v>
      </c>
      <c r="E55" s="50"/>
      <c r="F55" s="50"/>
      <c r="G55" s="50"/>
      <c r="H55" s="50"/>
      <c r="I55" s="50"/>
    </row>
    <row r="56" spans="1:25" s="57" customFormat="1" ht="7.5" customHeight="1">
      <c r="A56" s="239"/>
      <c r="B56" s="240"/>
      <c r="C56" s="240"/>
      <c r="D56" s="240"/>
      <c r="E56" s="240"/>
      <c r="F56" s="240"/>
      <c r="G56" s="241"/>
      <c r="H56" s="241"/>
      <c r="I56" s="241"/>
      <c r="J56" s="241"/>
      <c r="K56" s="241"/>
      <c r="L56" s="241"/>
      <c r="M56" s="241"/>
      <c r="X56" s="245"/>
      <c r="Y56" s="4"/>
    </row>
    <row r="57" spans="1:25" ht="26.1" customHeight="1">
      <c r="A57" s="230" t="s">
        <v>86</v>
      </c>
      <c r="B57" s="230"/>
      <c r="C57" s="270"/>
      <c r="D57" s="50" t="s">
        <v>87</v>
      </c>
      <c r="E57" s="190" t="s">
        <v>88</v>
      </c>
      <c r="F57" s="270"/>
      <c r="G57" s="50" t="s">
        <v>87</v>
      </c>
      <c r="H57" s="190" t="s">
        <v>88</v>
      </c>
      <c r="I57" s="270"/>
      <c r="J57" s="50" t="s">
        <v>87</v>
      </c>
      <c r="K57" s="50"/>
      <c r="L57" s="50"/>
      <c r="M57" s="50"/>
      <c r="X57" s="245"/>
    </row>
    <row r="58" spans="1:25" s="57" customFormat="1">
      <c r="A58" s="239"/>
      <c r="B58" s="240"/>
      <c r="C58" s="240"/>
      <c r="D58" s="240"/>
      <c r="E58" s="240"/>
      <c r="F58" s="240"/>
      <c r="G58" s="241"/>
      <c r="H58" s="241"/>
      <c r="I58" s="241"/>
      <c r="J58" s="241"/>
      <c r="K58" s="241"/>
      <c r="L58" s="241"/>
    </row>
    <row r="59" spans="1:25" ht="24.6" customHeight="1">
      <c r="A59" s="230" t="s">
        <v>89</v>
      </c>
      <c r="B59" s="230"/>
      <c r="C59" s="273"/>
      <c r="D59" s="50" t="s">
        <v>1</v>
      </c>
      <c r="E59" s="50"/>
      <c r="F59" s="186"/>
      <c r="G59" s="50"/>
      <c r="H59" s="50"/>
      <c r="I59" s="50"/>
      <c r="J59" s="50"/>
      <c r="K59" s="50"/>
      <c r="L59" s="50"/>
      <c r="M59" s="50"/>
    </row>
    <row r="60" spans="1:25" ht="18.899999999999999" customHeight="1">
      <c r="C60" s="186"/>
      <c r="D60" s="50"/>
      <c r="E60" s="50"/>
      <c r="F60" s="186"/>
      <c r="G60" s="50"/>
      <c r="H60" s="50"/>
      <c r="I60" s="50"/>
      <c r="J60" s="50"/>
      <c r="K60" s="50"/>
      <c r="L60" s="50"/>
      <c r="M60" s="50"/>
    </row>
    <row r="61" spans="1:25" ht="24.6" customHeight="1">
      <c r="A61" s="230" t="s">
        <v>90</v>
      </c>
      <c r="B61" s="230"/>
      <c r="C61" s="272"/>
      <c r="D61" s="50" t="s">
        <v>91</v>
      </c>
      <c r="E61" s="50"/>
      <c r="F61" s="186"/>
      <c r="G61" s="50"/>
      <c r="H61" s="50"/>
      <c r="I61" s="50"/>
      <c r="J61" s="50"/>
      <c r="K61" s="50"/>
      <c r="L61" s="50"/>
      <c r="M61" s="50"/>
    </row>
    <row r="62" spans="1:25" ht="18.899999999999999" customHeight="1">
      <c r="C62" s="186"/>
      <c r="D62" s="50"/>
      <c r="E62" s="50"/>
      <c r="F62" s="186"/>
      <c r="G62" s="50"/>
      <c r="H62" s="50"/>
      <c r="I62" s="50"/>
      <c r="J62" s="50"/>
      <c r="K62" s="50"/>
      <c r="L62" s="50"/>
      <c r="M62" s="50"/>
      <c r="N62" s="246"/>
      <c r="P62" s="50"/>
      <c r="Q62" s="50"/>
      <c r="R62" s="50"/>
      <c r="S62" s="50"/>
      <c r="T62" s="50"/>
    </row>
    <row r="63" spans="1:25" ht="30" customHeight="1">
      <c r="A63" s="13" t="s">
        <v>92</v>
      </c>
      <c r="C63" s="271"/>
      <c r="D63" s="50" t="s">
        <v>93</v>
      </c>
      <c r="E63" s="50"/>
      <c r="F63" s="50"/>
      <c r="G63" s="50"/>
      <c r="H63" s="50"/>
      <c r="I63" s="50"/>
      <c r="J63" s="50"/>
      <c r="K63" s="50"/>
      <c r="L63" s="50"/>
      <c r="M63" s="50"/>
      <c r="N63" s="50"/>
      <c r="O63" s="50"/>
      <c r="P63" s="50"/>
      <c r="Q63" s="50"/>
      <c r="R63" s="50"/>
      <c r="S63" s="50"/>
      <c r="T63" s="50"/>
    </row>
    <row r="64" spans="1:25" ht="7.5" customHeight="1">
      <c r="C64" s="50"/>
      <c r="D64" s="50"/>
      <c r="E64" s="50"/>
      <c r="F64" s="50"/>
      <c r="G64" s="50"/>
      <c r="H64" s="50"/>
      <c r="I64" s="50"/>
      <c r="J64" s="50"/>
      <c r="K64" s="50"/>
      <c r="L64" s="50"/>
      <c r="M64" s="50"/>
      <c r="N64" s="50"/>
      <c r="O64" s="50"/>
      <c r="P64" s="50"/>
      <c r="Q64" s="50"/>
      <c r="R64" s="50"/>
      <c r="S64" s="50"/>
      <c r="T64" s="50"/>
    </row>
    <row r="65" spans="1:20" ht="7.5" customHeight="1">
      <c r="C65" s="50"/>
      <c r="D65" s="50"/>
      <c r="E65" s="50"/>
      <c r="F65" s="50"/>
      <c r="G65" s="50"/>
      <c r="H65" s="50"/>
      <c r="I65" s="50"/>
      <c r="J65" s="50"/>
      <c r="K65" s="50"/>
      <c r="L65" s="50"/>
      <c r="M65" s="50"/>
      <c r="N65" s="50"/>
      <c r="O65" s="50"/>
      <c r="P65" s="50"/>
      <c r="Q65" s="50"/>
      <c r="R65" s="50"/>
      <c r="S65" s="50"/>
      <c r="T65" s="50"/>
    </row>
    <row r="66" spans="1:20" ht="26.1" customHeight="1">
      <c r="A66" s="13" t="s">
        <v>94</v>
      </c>
      <c r="B66" s="13"/>
      <c r="C66" s="397"/>
      <c r="D66" s="395"/>
      <c r="E66" s="395"/>
      <c r="F66" s="395"/>
      <c r="G66" s="395"/>
      <c r="H66" s="395"/>
      <c r="I66" s="395"/>
      <c r="J66" s="395"/>
      <c r="K66" s="395"/>
      <c r="L66" s="50"/>
      <c r="M66" s="50"/>
    </row>
    <row r="67" spans="1:20" ht="5.7" customHeight="1">
      <c r="A67" s="244"/>
      <c r="B67" s="244"/>
      <c r="C67" s="190"/>
      <c r="D67" s="190"/>
      <c r="E67" s="190"/>
      <c r="F67" s="190"/>
      <c r="G67" s="190"/>
      <c r="H67" s="190"/>
      <c r="I67" s="190"/>
      <c r="J67" s="190"/>
      <c r="K67" s="190"/>
      <c r="L67" s="50"/>
      <c r="M67" s="50"/>
    </row>
    <row r="68" spans="1:20" ht="40.5" customHeight="1">
      <c r="A68" s="13" t="s">
        <v>884</v>
      </c>
      <c r="C68" s="395"/>
      <c r="D68" s="396"/>
      <c r="E68" s="396"/>
      <c r="F68" s="396"/>
      <c r="G68" s="396"/>
      <c r="H68" s="396"/>
      <c r="I68" s="396"/>
      <c r="J68" s="396"/>
      <c r="K68" s="396"/>
    </row>
    <row r="70" spans="1:20" ht="44.4" customHeight="1" thickBot="1">
      <c r="A70" s="394" t="s">
        <v>95</v>
      </c>
      <c r="B70" s="394"/>
      <c r="C70" s="394"/>
      <c r="D70" s="394"/>
      <c r="E70" s="394"/>
      <c r="F70" s="247"/>
      <c r="G70" s="247"/>
      <c r="H70" s="247"/>
      <c r="I70" s="247"/>
      <c r="J70" s="247"/>
      <c r="K70" s="247"/>
    </row>
    <row r="71" spans="1:20" s="39" customFormat="1" ht="26.4" customHeight="1" thickBot="1">
      <c r="A71" s="37" t="s">
        <v>96</v>
      </c>
      <c r="B71" s="38"/>
      <c r="C71" s="38"/>
      <c r="D71" s="38"/>
      <c r="E71" s="38"/>
      <c r="F71" s="38"/>
      <c r="G71" s="37"/>
      <c r="H71" s="37"/>
      <c r="I71" s="37"/>
      <c r="J71" s="37"/>
      <c r="K71" s="37"/>
    </row>
    <row r="72" spans="1:20">
      <c r="A72" s="60"/>
      <c r="B72" s="60"/>
      <c r="C72" s="60"/>
      <c r="D72" s="60"/>
      <c r="E72" s="60"/>
      <c r="F72" s="60"/>
      <c r="G72" s="60"/>
    </row>
    <row r="73" spans="1:20" ht="18" customHeight="1">
      <c r="A73" s="401" t="s">
        <v>97</v>
      </c>
      <c r="B73" s="401"/>
      <c r="C73" s="401"/>
      <c r="D73" s="401"/>
      <c r="E73" s="401"/>
      <c r="F73" s="401"/>
      <c r="G73" s="401"/>
      <c r="H73" s="401"/>
      <c r="I73" s="401"/>
      <c r="J73" s="401"/>
      <c r="K73" s="401"/>
    </row>
    <row r="74" spans="1:20" ht="35.4" customHeight="1">
      <c r="A74" s="399" t="s">
        <v>98</v>
      </c>
      <c r="B74" s="399"/>
      <c r="C74" s="399"/>
      <c r="D74" s="399"/>
      <c r="E74" s="399"/>
      <c r="F74" s="399"/>
      <c r="G74" s="399"/>
      <c r="H74" s="399"/>
      <c r="I74" s="399"/>
      <c r="J74" s="399"/>
      <c r="K74" s="399"/>
    </row>
    <row r="75" spans="1:20" ht="29.1" customHeight="1">
      <c r="A75" s="401" t="s">
        <v>99</v>
      </c>
      <c r="B75" s="401"/>
      <c r="C75" s="401"/>
      <c r="D75" s="401"/>
      <c r="E75" s="401"/>
      <c r="F75" s="401"/>
      <c r="G75" s="401"/>
      <c r="H75" s="401"/>
      <c r="I75" s="401"/>
      <c r="J75" s="401"/>
      <c r="K75" s="401"/>
    </row>
    <row r="76" spans="1:20" ht="51.6" customHeight="1">
      <c r="A76" s="402" t="s">
        <v>100</v>
      </c>
      <c r="B76" s="402"/>
      <c r="C76" s="402"/>
      <c r="D76" s="402"/>
      <c r="E76" s="402"/>
      <c r="F76" s="402"/>
      <c r="G76" s="402"/>
      <c r="H76" s="402"/>
      <c r="I76" s="402"/>
      <c r="J76" s="402"/>
      <c r="K76" s="402"/>
    </row>
    <row r="77" spans="1:20" ht="31.5" customHeight="1">
      <c r="A77" s="399" t="s">
        <v>101</v>
      </c>
      <c r="B77" s="399"/>
      <c r="C77" s="399"/>
      <c r="D77" s="399"/>
      <c r="E77" s="399"/>
      <c r="F77" s="399"/>
      <c r="G77" s="399"/>
      <c r="H77" s="399"/>
      <c r="I77" s="399"/>
      <c r="J77" s="399"/>
      <c r="K77" s="399"/>
    </row>
    <row r="78" spans="1:20" ht="26.1" customHeight="1">
      <c r="A78" s="399" t="s">
        <v>102</v>
      </c>
      <c r="B78" s="399"/>
      <c r="C78" s="399"/>
      <c r="D78" s="399"/>
      <c r="E78" s="399"/>
      <c r="F78" s="399"/>
      <c r="G78" s="399"/>
      <c r="H78" s="399"/>
      <c r="I78" s="399"/>
      <c r="J78" s="399"/>
      <c r="K78" s="399"/>
    </row>
    <row r="79" spans="1:20" ht="87" customHeight="1">
      <c r="A79" s="400" t="s">
        <v>103</v>
      </c>
      <c r="B79" s="400"/>
      <c r="C79" s="400"/>
      <c r="D79" s="400"/>
      <c r="E79" s="400"/>
      <c r="F79" s="400"/>
      <c r="G79" s="400"/>
      <c r="H79" s="400"/>
      <c r="I79" s="400"/>
      <c r="J79" s="400"/>
      <c r="K79" s="400"/>
    </row>
    <row r="80" spans="1:20">
      <c r="A80" s="248" t="s">
        <v>104</v>
      </c>
      <c r="B80" s="248"/>
      <c r="C80" s="248"/>
      <c r="D80" s="248"/>
      <c r="E80" s="248"/>
      <c r="F80" s="248"/>
      <c r="G80" s="248"/>
      <c r="H80" s="184"/>
      <c r="I80" s="184"/>
      <c r="J80" s="184"/>
      <c r="K80" s="184"/>
    </row>
    <row r="81" spans="1:11">
      <c r="A81" s="135"/>
      <c r="B81" s="135"/>
      <c r="C81" s="135"/>
      <c r="D81" s="135"/>
      <c r="E81" s="135"/>
      <c r="F81" s="135"/>
      <c r="G81" s="135"/>
      <c r="H81" s="176"/>
      <c r="I81" s="176"/>
      <c r="J81" s="176"/>
      <c r="K81" s="176"/>
    </row>
  </sheetData>
  <sheetProtection algorithmName="SHA-512" hashValue="DDrjl0HN/gv9Aoqrt3X/yvoSwOwFcFyUuATmfLsRgzecdsbNN9XB+YVQl5a8PIvv50ciON3hnnCsFDV9iUf/Vg==" saltValue="JKDS2aM8tU0Cqur4otnvrw==" spinCount="100000" sheet="1" selectLockedCells="1"/>
  <mergeCells count="27">
    <mergeCell ref="B3:H3"/>
    <mergeCell ref="B5:H5"/>
    <mergeCell ref="B39:K40"/>
    <mergeCell ref="N29:X33"/>
    <mergeCell ref="N47:X54"/>
    <mergeCell ref="B20:K20"/>
    <mergeCell ref="D23:E23"/>
    <mergeCell ref="D10:H10"/>
    <mergeCell ref="D13:H13"/>
    <mergeCell ref="D12:H12"/>
    <mergeCell ref="D11:H11"/>
    <mergeCell ref="B35:K35"/>
    <mergeCell ref="B37:K37"/>
    <mergeCell ref="B42:C42"/>
    <mergeCell ref="B33:K33"/>
    <mergeCell ref="N36:X41"/>
    <mergeCell ref="A79:K79"/>
    <mergeCell ref="A73:K73"/>
    <mergeCell ref="A74:K74"/>
    <mergeCell ref="A75:K75"/>
    <mergeCell ref="A76:K76"/>
    <mergeCell ref="A77:K77"/>
    <mergeCell ref="A70:E70"/>
    <mergeCell ref="C68:K68"/>
    <mergeCell ref="C66:K66"/>
    <mergeCell ref="B44:C44"/>
    <mergeCell ref="A78:K78"/>
  </mergeCells>
  <hyperlinks>
    <hyperlink ref="A73" r:id="rId1" display="https://docs.google.com/document/d/1rvWl0W2nmCohaaHXG1P-uX5cDKHv_vD9zfTV5A6qM7A/edit?usp=sharing" xr:uid="{5C9E2240-CFC6-47BA-BF0C-77C24486FE2C}"/>
    <hyperlink ref="A75" r:id="rId2" location="gid=0" display="https://docs.google.com/spreadsheets/d/1q2TW0GlLlK7yH3k5TSsWGmXyL94KPI9VUWWv9vid63A/edit - gid=0" xr:uid="{11E098B3-52E2-4CC7-A07B-881FE0325113}"/>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9FD4-1054-41A3-8933-44174D1E4CC3}">
  <sheetPr codeName="Sheet9">
    <tabColor rgb="FFFFABAB"/>
  </sheetPr>
  <dimension ref="A1:BK215"/>
  <sheetViews>
    <sheetView showGridLines="0" zoomScaleNormal="100" workbookViewId="0"/>
  </sheetViews>
  <sheetFormatPr defaultColWidth="8.88671875" defaultRowHeight="14.4" outlineLevelCol="2"/>
  <cols>
    <col min="1" max="1" width="5.33203125" style="186" customWidth="1"/>
    <col min="2" max="2" width="11.33203125" style="186" customWidth="1"/>
    <col min="3" max="3" width="37" style="4" customWidth="1" outlineLevel="2"/>
    <col min="4" max="4" width="42.6640625" style="4" customWidth="1"/>
    <col min="5" max="5" width="10.44140625" style="4" customWidth="1"/>
    <col min="6" max="6" width="10.5546875" style="4" customWidth="1"/>
    <col min="7" max="7" width="10.5546875" style="4" bestFit="1" customWidth="1"/>
    <col min="8" max="8" width="11.88671875" style="4" customWidth="1"/>
    <col min="9" max="15" width="11.6640625" style="4" customWidth="1"/>
    <col min="16" max="16" width="10.44140625" style="4" customWidth="1"/>
    <col min="17" max="17" width="10.5546875" style="4" customWidth="1"/>
    <col min="18" max="19" width="10.6640625" style="4" customWidth="1"/>
    <col min="20" max="20" width="10.5546875" style="4" customWidth="1"/>
    <col min="21" max="25" width="8.88671875" style="4"/>
    <col min="26" max="26" width="9.33203125" style="4" customWidth="1"/>
    <col min="27" max="27" width="10.5546875" style="4" customWidth="1" outlineLevel="1"/>
    <col min="28" max="29" width="10.6640625" style="4" customWidth="1" outlineLevel="1"/>
    <col min="30" max="35" width="8.6640625" style="4" customWidth="1" outlineLevel="1"/>
    <col min="36" max="36" width="9.33203125" style="4" customWidth="1" outlineLevel="1"/>
    <col min="37" max="37" width="10.5546875" style="4" customWidth="1" outlineLevel="1"/>
    <col min="38" max="39" width="10.6640625" style="4" customWidth="1" outlineLevel="1"/>
    <col min="40" max="46" width="8.6640625" style="4" customWidth="1" outlineLevel="1"/>
    <col min="47" max="47" width="10.5546875" style="4" customWidth="1" outlineLevel="1"/>
    <col min="48" max="49" width="10.6640625" style="4" customWidth="1" outlineLevel="1"/>
    <col min="50" max="55" width="8.6640625" style="4" customWidth="1" outlineLevel="1"/>
    <col min="56" max="56" width="0.33203125" style="4" customWidth="1" outlineLevel="1"/>
    <col min="57" max="57" width="29" style="4" customWidth="1"/>
    <col min="58" max="58" width="49.44140625" style="4" customWidth="1"/>
    <col min="59" max="16384" width="8.88671875" style="4"/>
  </cols>
  <sheetData>
    <row r="1" spans="1:62" s="2" customFormat="1" ht="35.700000000000003" customHeight="1" thickTop="1" thickBot="1">
      <c r="A1" s="2" t="s">
        <v>105</v>
      </c>
      <c r="BE1" s="185"/>
      <c r="BF1" s="185"/>
    </row>
    <row r="2" spans="1:62" ht="15" thickTop="1">
      <c r="A2" s="118"/>
      <c r="B2" s="118"/>
      <c r="C2" s="118"/>
      <c r="D2" s="118"/>
      <c r="E2" s="118"/>
      <c r="F2" s="118"/>
      <c r="G2" s="118"/>
      <c r="H2" s="118"/>
      <c r="I2" s="118"/>
      <c r="J2" s="118"/>
      <c r="K2" s="118"/>
      <c r="L2" s="118"/>
      <c r="M2" s="118"/>
      <c r="N2" s="118"/>
      <c r="BE2" s="418" t="s">
        <v>106</v>
      </c>
      <c r="BF2" s="419"/>
    </row>
    <row r="3" spans="1:62" ht="19.95" customHeight="1" thickBot="1">
      <c r="A3" s="118"/>
      <c r="B3" s="118"/>
      <c r="C3" s="118"/>
      <c r="D3" s="118"/>
      <c r="E3" s="118"/>
      <c r="F3" s="118"/>
      <c r="G3" s="118"/>
      <c r="H3" s="118"/>
      <c r="I3" s="118"/>
      <c r="J3" s="118"/>
      <c r="K3" s="118"/>
      <c r="L3" s="118"/>
      <c r="M3" s="118"/>
      <c r="N3" s="118"/>
      <c r="P3" s="40"/>
      <c r="BE3" s="420"/>
      <c r="BF3" s="421"/>
    </row>
    <row r="4" spans="1:62">
      <c r="C4" s="94"/>
      <c r="D4" s="94" t="s">
        <v>107</v>
      </c>
    </row>
    <row r="5" spans="1:62" ht="14.1" customHeight="1">
      <c r="D5" s="4" t="s">
        <v>108</v>
      </c>
      <c r="E5" s="274">
        <f>IFERROR(GEN_EPD!C59,0)</f>
        <v>0</v>
      </c>
      <c r="F5" s="4" t="str">
        <f>GEN_EPD!D59</f>
        <v>kg</v>
      </c>
      <c r="G5" s="120"/>
      <c r="I5" s="187" t="s">
        <v>109</v>
      </c>
      <c r="J5" s="188"/>
      <c r="K5" s="188"/>
      <c r="L5" s="188"/>
      <c r="M5" s="188"/>
      <c r="N5" s="188"/>
      <c r="O5" s="188"/>
      <c r="P5" s="188"/>
      <c r="Q5" s="188"/>
      <c r="R5" s="121"/>
      <c r="S5" s="121"/>
      <c r="T5" s="121"/>
      <c r="U5" s="121"/>
      <c r="V5" s="121"/>
      <c r="W5" s="121"/>
      <c r="AB5" s="121"/>
      <c r="AC5" s="121"/>
      <c r="AD5" s="121"/>
      <c r="AE5" s="121"/>
      <c r="AF5" s="121"/>
      <c r="AG5" s="121"/>
      <c r="AL5" s="121"/>
      <c r="AM5" s="121"/>
      <c r="AN5" s="121"/>
      <c r="AO5" s="121"/>
      <c r="AP5" s="121"/>
      <c r="AQ5" s="121"/>
      <c r="AV5" s="121"/>
      <c r="AW5" s="121"/>
      <c r="AX5" s="121"/>
      <c r="AY5" s="121"/>
      <c r="AZ5" s="121"/>
      <c r="BA5" s="121"/>
    </row>
    <row r="6" spans="1:62" ht="24" customHeight="1">
      <c r="D6" s="4" t="s">
        <v>110</v>
      </c>
      <c r="E6" s="274">
        <f>IFERROR((YEAR(GEN_EPD!$F$23)-YEAR(GEN_EPD!$C$23))*12+(MONTH(GEN_EPD!$F$23)-MONTH(GEN_EPD!$C$23)),0)</f>
        <v>0</v>
      </c>
      <c r="F6" s="4" t="s">
        <v>111</v>
      </c>
      <c r="I6" s="189" t="s">
        <v>112</v>
      </c>
      <c r="J6" s="117"/>
      <c r="K6" s="117"/>
      <c r="L6" s="117"/>
      <c r="M6" s="117"/>
      <c r="N6" s="117"/>
      <c r="O6" s="117"/>
      <c r="P6" s="117"/>
      <c r="Q6" s="117"/>
      <c r="R6" s="117"/>
      <c r="S6" s="117"/>
      <c r="T6" s="121"/>
      <c r="U6" s="121"/>
      <c r="V6" s="121"/>
      <c r="W6" s="121"/>
      <c r="AB6" s="121"/>
      <c r="AC6" s="121"/>
      <c r="AD6" s="121"/>
      <c r="AE6" s="121"/>
      <c r="AF6" s="121"/>
      <c r="AG6" s="121"/>
      <c r="AL6" s="121"/>
      <c r="AM6" s="121"/>
      <c r="AN6" s="121"/>
      <c r="AO6" s="121"/>
      <c r="AP6" s="121"/>
      <c r="AQ6" s="121"/>
      <c r="AV6" s="121"/>
      <c r="AW6" s="121"/>
      <c r="AX6" s="121"/>
      <c r="AY6" s="121"/>
      <c r="AZ6" s="121"/>
      <c r="BA6" s="121"/>
    </row>
    <row r="7" spans="1:62">
      <c r="J7" s="276"/>
      <c r="K7" s="4" t="s">
        <v>113</v>
      </c>
      <c r="S7" s="276"/>
      <c r="T7" s="4" t="s">
        <v>114</v>
      </c>
    </row>
    <row r="8" spans="1:62">
      <c r="D8" s="4" t="s">
        <v>115</v>
      </c>
      <c r="E8" s="275">
        <f>IFERROR((GEN_EPD!$C$30)/($E$6/12),0)</f>
        <v>0</v>
      </c>
      <c r="F8" s="4" t="s">
        <v>116</v>
      </c>
      <c r="J8" s="276"/>
      <c r="K8" s="4" t="s">
        <v>117</v>
      </c>
      <c r="S8" s="276"/>
      <c r="T8" s="4" t="s">
        <v>114</v>
      </c>
    </row>
    <row r="9" spans="1:62">
      <c r="D9" s="4" t="s">
        <v>115</v>
      </c>
      <c r="E9" s="275">
        <f>IFERROR(($E$5*GEN_EPD!$C$30)/($E$6/12),0)</f>
        <v>0</v>
      </c>
      <c r="F9" s="4" t="s">
        <v>118</v>
      </c>
      <c r="J9" s="276"/>
      <c r="K9" s="4" t="s">
        <v>119</v>
      </c>
      <c r="S9" s="276"/>
      <c r="T9" s="4" t="s">
        <v>114</v>
      </c>
    </row>
    <row r="10" spans="1:62" s="81" customFormat="1"/>
    <row r="11" spans="1:62" ht="15" thickBot="1">
      <c r="B11" s="190" t="s">
        <v>889</v>
      </c>
    </row>
    <row r="12" spans="1:62" s="198" customFormat="1" ht="38.700000000000003" customHeight="1" thickTop="1" thickBot="1">
      <c r="A12" s="191"/>
      <c r="B12" s="382" t="s">
        <v>120</v>
      </c>
      <c r="C12" s="192"/>
      <c r="D12" s="192"/>
      <c r="E12" s="192"/>
      <c r="F12" s="192"/>
      <c r="G12" s="192"/>
      <c r="H12" s="192"/>
      <c r="I12" s="192"/>
      <c r="J12" s="192"/>
      <c r="K12" s="192"/>
      <c r="L12" s="192"/>
      <c r="M12" s="192"/>
      <c r="N12" s="192"/>
      <c r="O12" s="193"/>
      <c r="P12" s="194" t="s">
        <v>121</v>
      </c>
      <c r="Q12" s="195"/>
      <c r="R12" s="195"/>
      <c r="S12" s="195"/>
      <c r="T12" s="195"/>
      <c r="U12" s="195"/>
      <c r="V12" s="195"/>
      <c r="W12" s="195"/>
      <c r="X12" s="195"/>
      <c r="Y12" s="195"/>
      <c r="Z12" s="195"/>
      <c r="AA12" s="195"/>
      <c r="AB12" s="195"/>
      <c r="AC12" s="195"/>
      <c r="AD12" s="195"/>
      <c r="AE12" s="195"/>
      <c r="AF12" s="195"/>
      <c r="AG12" s="195"/>
      <c r="AH12" s="195"/>
      <c r="AI12" s="195"/>
      <c r="AJ12" s="195"/>
      <c r="AK12" s="195"/>
      <c r="AL12" s="195"/>
      <c r="AM12" s="195"/>
      <c r="AN12" s="195"/>
      <c r="AO12" s="195"/>
      <c r="AP12" s="195"/>
      <c r="AQ12" s="195"/>
      <c r="AR12" s="195"/>
      <c r="AS12" s="195"/>
      <c r="AT12" s="195"/>
      <c r="AU12" s="195"/>
      <c r="AV12" s="195"/>
      <c r="AW12" s="195"/>
      <c r="AX12" s="195"/>
      <c r="AY12" s="196"/>
      <c r="AZ12" s="196"/>
      <c r="BA12" s="196"/>
      <c r="BB12" s="196"/>
      <c r="BC12" s="197"/>
      <c r="BD12" s="422" t="s">
        <v>122</v>
      </c>
      <c r="BE12" s="423"/>
    </row>
    <row r="13" spans="1:62" s="64" customFormat="1" ht="32.4" customHeight="1" thickBot="1">
      <c r="A13" s="199"/>
      <c r="B13" s="200"/>
      <c r="C13" s="201"/>
      <c r="D13" s="202"/>
      <c r="E13" s="203"/>
      <c r="F13" s="203"/>
      <c r="G13" s="203"/>
      <c r="H13" s="203"/>
      <c r="I13" s="204" t="s">
        <v>123</v>
      </c>
      <c r="J13" s="205"/>
      <c r="K13" s="205"/>
      <c r="L13" s="205"/>
      <c r="M13" s="205"/>
      <c r="N13" s="205"/>
      <c r="O13" s="206"/>
      <c r="P13" s="207" t="s">
        <v>124</v>
      </c>
      <c r="Q13" s="208"/>
      <c r="R13" s="208"/>
      <c r="S13" s="208"/>
      <c r="T13" s="209"/>
      <c r="U13" s="210" t="s">
        <v>125</v>
      </c>
      <c r="V13" s="211"/>
      <c r="W13" s="211"/>
      <c r="X13" s="211"/>
      <c r="Y13" s="212"/>
      <c r="Z13" s="207" t="s">
        <v>126</v>
      </c>
      <c r="AA13" s="208"/>
      <c r="AB13" s="208"/>
      <c r="AC13" s="208"/>
      <c r="AD13" s="209"/>
      <c r="AE13" s="207" t="s">
        <v>127</v>
      </c>
      <c r="AF13" s="208"/>
      <c r="AG13" s="208"/>
      <c r="AH13" s="208"/>
      <c r="AI13" s="209"/>
      <c r="AJ13" s="207" t="s">
        <v>128</v>
      </c>
      <c r="AK13" s="208"/>
      <c r="AL13" s="208"/>
      <c r="AM13" s="208"/>
      <c r="AN13" s="209"/>
      <c r="AO13" s="207" t="s">
        <v>129</v>
      </c>
      <c r="AP13" s="208"/>
      <c r="AQ13" s="208"/>
      <c r="AR13" s="208"/>
      <c r="AS13" s="209"/>
      <c r="AT13" s="207" t="s">
        <v>130</v>
      </c>
      <c r="AU13" s="208"/>
      <c r="AV13" s="208"/>
      <c r="AW13" s="208"/>
      <c r="AX13" s="213"/>
      <c r="AY13" s="207" t="s">
        <v>131</v>
      </c>
      <c r="AZ13" s="208"/>
      <c r="BA13" s="208"/>
      <c r="BB13" s="208"/>
      <c r="BC13" s="209"/>
      <c r="BD13" s="424"/>
      <c r="BE13" s="425"/>
      <c r="BG13" s="426" t="s">
        <v>132</v>
      </c>
      <c r="BH13" s="426"/>
      <c r="BI13" s="426"/>
      <c r="BJ13" s="426"/>
    </row>
    <row r="14" spans="1:62" ht="80.400000000000006" customHeight="1" thickTop="1" thickBot="1">
      <c r="A14" s="214" t="s">
        <v>133</v>
      </c>
      <c r="B14" s="215" t="s">
        <v>134</v>
      </c>
      <c r="C14" s="216" t="s">
        <v>136</v>
      </c>
      <c r="D14" s="216" t="s">
        <v>135</v>
      </c>
      <c r="E14" s="217" t="s">
        <v>137</v>
      </c>
      <c r="F14" s="217" t="s">
        <v>138</v>
      </c>
      <c r="G14" s="217" t="s">
        <v>139</v>
      </c>
      <c r="H14" s="217" t="s">
        <v>140</v>
      </c>
      <c r="I14" s="218" t="s">
        <v>142</v>
      </c>
      <c r="J14" s="218" t="s">
        <v>142</v>
      </c>
      <c r="K14" s="218" t="s">
        <v>142</v>
      </c>
      <c r="L14" s="218" t="s">
        <v>142</v>
      </c>
      <c r="M14" s="218" t="s">
        <v>142</v>
      </c>
      <c r="N14" s="218" t="s">
        <v>142</v>
      </c>
      <c r="O14" s="218" t="s">
        <v>142</v>
      </c>
      <c r="P14" s="219" t="s">
        <v>143</v>
      </c>
      <c r="Q14" s="218" t="s">
        <v>144</v>
      </c>
      <c r="R14" s="218" t="s">
        <v>145</v>
      </c>
      <c r="S14" s="218" t="s">
        <v>146</v>
      </c>
      <c r="T14" s="218" t="s">
        <v>147</v>
      </c>
      <c r="U14" s="218" t="s">
        <v>148</v>
      </c>
      <c r="V14" s="218" t="s">
        <v>149</v>
      </c>
      <c r="W14" s="218" t="s">
        <v>150</v>
      </c>
      <c r="X14" s="218" t="s">
        <v>149</v>
      </c>
      <c r="Y14" s="218" t="s">
        <v>151</v>
      </c>
      <c r="Z14" s="219" t="s">
        <v>152</v>
      </c>
      <c r="AA14" s="218" t="s">
        <v>144</v>
      </c>
      <c r="AB14" s="218" t="s">
        <v>145</v>
      </c>
      <c r="AC14" s="218" t="s">
        <v>146</v>
      </c>
      <c r="AD14" s="218" t="s">
        <v>147</v>
      </c>
      <c r="AE14" s="218" t="s">
        <v>148</v>
      </c>
      <c r="AF14" s="218" t="s">
        <v>149</v>
      </c>
      <c r="AG14" s="218" t="s">
        <v>150</v>
      </c>
      <c r="AH14" s="218" t="s">
        <v>149</v>
      </c>
      <c r="AI14" s="218" t="s">
        <v>151</v>
      </c>
      <c r="AJ14" s="219" t="s">
        <v>153</v>
      </c>
      <c r="AK14" s="218" t="s">
        <v>144</v>
      </c>
      <c r="AL14" s="218" t="s">
        <v>145</v>
      </c>
      <c r="AM14" s="218" t="s">
        <v>146</v>
      </c>
      <c r="AN14" s="218" t="s">
        <v>147</v>
      </c>
      <c r="AO14" s="218" t="s">
        <v>148</v>
      </c>
      <c r="AP14" s="218" t="s">
        <v>149</v>
      </c>
      <c r="AQ14" s="218" t="s">
        <v>150</v>
      </c>
      <c r="AR14" s="218" t="s">
        <v>149</v>
      </c>
      <c r="AS14" s="218" t="s">
        <v>151</v>
      </c>
      <c r="AT14" s="219" t="s">
        <v>154</v>
      </c>
      <c r="AU14" s="218" t="s">
        <v>144</v>
      </c>
      <c r="AV14" s="218" t="s">
        <v>145</v>
      </c>
      <c r="AW14" s="218" t="s">
        <v>146</v>
      </c>
      <c r="AX14" s="218" t="s">
        <v>147</v>
      </c>
      <c r="AY14" s="218" t="s">
        <v>148</v>
      </c>
      <c r="AZ14" s="218" t="s">
        <v>149</v>
      </c>
      <c r="BA14" s="218" t="s">
        <v>150</v>
      </c>
      <c r="BB14" s="218" t="s">
        <v>149</v>
      </c>
      <c r="BC14" s="218" t="s">
        <v>151</v>
      </c>
      <c r="BD14" s="220" t="s">
        <v>155</v>
      </c>
      <c r="BE14" s="221"/>
      <c r="BG14" s="4" t="s">
        <v>156</v>
      </c>
      <c r="BH14" s="4" t="s">
        <v>157</v>
      </c>
      <c r="BI14" s="4" t="s">
        <v>158</v>
      </c>
      <c r="BJ14" s="4" t="s">
        <v>159</v>
      </c>
    </row>
    <row r="15" spans="1:62">
      <c r="A15" s="222">
        <v>1</v>
      </c>
      <c r="B15" s="277"/>
      <c r="C15" s="278"/>
      <c r="D15" s="279" t="s">
        <v>160</v>
      </c>
      <c r="E15" s="280"/>
      <c r="F15" s="280"/>
      <c r="G15" s="181">
        <f t="shared" ref="G15:G63" si="0">E15*F15</f>
        <v>0</v>
      </c>
      <c r="H15" s="223">
        <f>IFERROR(G15/$E$5,0)</f>
        <v>0</v>
      </c>
      <c r="I15" s="281"/>
      <c r="J15" s="281"/>
      <c r="K15" s="281"/>
      <c r="L15" s="281"/>
      <c r="M15" s="281"/>
      <c r="N15" s="281"/>
      <c r="O15" s="281"/>
      <c r="P15" s="282"/>
      <c r="Q15" s="283"/>
      <c r="R15" s="284"/>
      <c r="S15" s="284"/>
      <c r="T15" s="284"/>
      <c r="U15" s="283"/>
      <c r="V15" s="283"/>
      <c r="W15" s="283"/>
      <c r="X15" s="283"/>
      <c r="Y15" s="283">
        <v>1</v>
      </c>
      <c r="Z15" s="285"/>
      <c r="AA15" s="283"/>
      <c r="AB15" s="284"/>
      <c r="AC15" s="284"/>
      <c r="AD15" s="284"/>
      <c r="AE15" s="284"/>
      <c r="AF15" s="284"/>
      <c r="AG15" s="284"/>
      <c r="AH15" s="284"/>
      <c r="AI15" s="284"/>
      <c r="AJ15" s="285"/>
      <c r="AK15" s="283"/>
      <c r="AL15" s="284"/>
      <c r="AM15" s="284"/>
      <c r="AN15" s="284"/>
      <c r="AO15" s="284"/>
      <c r="AP15" s="284"/>
      <c r="AQ15" s="284"/>
      <c r="AR15" s="284"/>
      <c r="AS15" s="284"/>
      <c r="AT15" s="285"/>
      <c r="AU15" s="283"/>
      <c r="AV15" s="284"/>
      <c r="AW15" s="284"/>
      <c r="AX15" s="284"/>
      <c r="AY15" s="284"/>
      <c r="AZ15" s="284"/>
      <c r="BA15" s="284"/>
      <c r="BB15" s="284"/>
      <c r="BC15" s="284"/>
      <c r="BD15" s="286"/>
      <c r="BE15" s="287"/>
      <c r="BG15" s="80">
        <f t="shared" ref="BG15:BG45" si="1">($G15/1000)*Y15</f>
        <v>0</v>
      </c>
      <c r="BH15" s="80">
        <f t="shared" ref="BH15:BH45" si="2">($G15/1000)*AI15</f>
        <v>0</v>
      </c>
      <c r="BI15" s="80">
        <f t="shared" ref="BI15:BI45" si="3">($G15/1000)*AS15</f>
        <v>0</v>
      </c>
      <c r="BJ15" s="80">
        <f t="shared" ref="BJ15:BJ63" si="4">($G15/1000)*BC15</f>
        <v>0</v>
      </c>
    </row>
    <row r="16" spans="1:62">
      <c r="A16" s="222">
        <f>A15+1</f>
        <v>2</v>
      </c>
      <c r="B16" s="277"/>
      <c r="C16" s="278"/>
      <c r="D16" s="279" t="s">
        <v>162</v>
      </c>
      <c r="E16" s="280"/>
      <c r="F16" s="280"/>
      <c r="G16" s="181">
        <f t="shared" si="0"/>
        <v>0</v>
      </c>
      <c r="H16" s="223">
        <f t="shared" ref="H16:H78" si="5">IFERROR(G16/$E$5,0)</f>
        <v>0</v>
      </c>
      <c r="I16" s="281"/>
      <c r="J16" s="281"/>
      <c r="K16" s="281"/>
      <c r="L16" s="281"/>
      <c r="M16" s="281"/>
      <c r="N16" s="281"/>
      <c r="O16" s="281"/>
      <c r="P16" s="282"/>
      <c r="Q16" s="283"/>
      <c r="R16" s="284"/>
      <c r="S16" s="284"/>
      <c r="T16" s="284"/>
      <c r="U16" s="283"/>
      <c r="V16" s="283"/>
      <c r="W16" s="283"/>
      <c r="X16" s="283"/>
      <c r="Y16" s="283"/>
      <c r="Z16" s="285"/>
      <c r="AA16" s="283"/>
      <c r="AB16" s="284"/>
      <c r="AC16" s="284"/>
      <c r="AD16" s="284"/>
      <c r="AE16" s="284"/>
      <c r="AF16" s="284"/>
      <c r="AG16" s="284"/>
      <c r="AH16" s="284"/>
      <c r="AI16" s="284"/>
      <c r="AJ16" s="285"/>
      <c r="AK16" s="283"/>
      <c r="AL16" s="284"/>
      <c r="AM16" s="284"/>
      <c r="AN16" s="284"/>
      <c r="AO16" s="284"/>
      <c r="AP16" s="284"/>
      <c r="AQ16" s="284"/>
      <c r="AR16" s="284"/>
      <c r="AS16" s="284"/>
      <c r="AT16" s="285"/>
      <c r="AU16" s="283"/>
      <c r="AV16" s="284"/>
      <c r="AW16" s="284"/>
      <c r="AX16" s="284"/>
      <c r="AY16" s="284"/>
      <c r="AZ16" s="284"/>
      <c r="BA16" s="284"/>
      <c r="BB16" s="284"/>
      <c r="BC16" s="284"/>
      <c r="BD16" s="286"/>
      <c r="BE16" s="287"/>
      <c r="BG16" s="80">
        <f t="shared" si="1"/>
        <v>0</v>
      </c>
      <c r="BH16" s="80">
        <f t="shared" si="2"/>
        <v>0</v>
      </c>
      <c r="BI16" s="80">
        <f t="shared" si="3"/>
        <v>0</v>
      </c>
      <c r="BJ16" s="80">
        <f t="shared" si="4"/>
        <v>0</v>
      </c>
    </row>
    <row r="17" spans="1:62">
      <c r="A17" s="222">
        <f t="shared" ref="A17:A80" si="6">A16+1</f>
        <v>3</v>
      </c>
      <c r="B17" s="277"/>
      <c r="C17" s="278"/>
      <c r="D17" s="279" t="s">
        <v>163</v>
      </c>
      <c r="E17" s="280"/>
      <c r="F17" s="280"/>
      <c r="G17" s="181">
        <f t="shared" si="0"/>
        <v>0</v>
      </c>
      <c r="H17" s="223">
        <f t="shared" si="5"/>
        <v>0</v>
      </c>
      <c r="I17" s="281"/>
      <c r="J17" s="281"/>
      <c r="K17" s="281"/>
      <c r="L17" s="281"/>
      <c r="M17" s="281"/>
      <c r="N17" s="281"/>
      <c r="O17" s="281"/>
      <c r="P17" s="282"/>
      <c r="Q17" s="283"/>
      <c r="R17" s="284"/>
      <c r="S17" s="284"/>
      <c r="T17" s="284"/>
      <c r="U17" s="283"/>
      <c r="V17" s="283"/>
      <c r="W17" s="283"/>
      <c r="X17" s="283"/>
      <c r="Y17" s="283"/>
      <c r="Z17" s="285"/>
      <c r="AA17" s="283"/>
      <c r="AB17" s="284"/>
      <c r="AC17" s="284"/>
      <c r="AD17" s="284"/>
      <c r="AE17" s="284"/>
      <c r="AF17" s="284"/>
      <c r="AG17" s="284"/>
      <c r="AH17" s="284"/>
      <c r="AI17" s="284"/>
      <c r="AJ17" s="285"/>
      <c r="AK17" s="283"/>
      <c r="AL17" s="284"/>
      <c r="AM17" s="284"/>
      <c r="AN17" s="284"/>
      <c r="AO17" s="284"/>
      <c r="AP17" s="284"/>
      <c r="AQ17" s="284"/>
      <c r="AR17" s="284"/>
      <c r="AS17" s="284"/>
      <c r="AT17" s="285"/>
      <c r="AU17" s="283"/>
      <c r="AV17" s="284"/>
      <c r="AW17" s="284"/>
      <c r="AX17" s="284"/>
      <c r="AY17" s="284"/>
      <c r="AZ17" s="284"/>
      <c r="BA17" s="284"/>
      <c r="BB17" s="284"/>
      <c r="BC17" s="284"/>
      <c r="BD17" s="286"/>
      <c r="BE17" s="287"/>
      <c r="BG17" s="80">
        <f t="shared" si="1"/>
        <v>0</v>
      </c>
      <c r="BH17" s="80">
        <f t="shared" si="2"/>
        <v>0</v>
      </c>
      <c r="BI17" s="80">
        <f t="shared" si="3"/>
        <v>0</v>
      </c>
      <c r="BJ17" s="80">
        <f t="shared" si="4"/>
        <v>0</v>
      </c>
    </row>
    <row r="18" spans="1:62">
      <c r="A18" s="222">
        <f t="shared" si="6"/>
        <v>4</v>
      </c>
      <c r="B18" s="277"/>
      <c r="C18" s="278"/>
      <c r="D18" s="279" t="s">
        <v>164</v>
      </c>
      <c r="E18" s="280"/>
      <c r="F18" s="280"/>
      <c r="G18" s="181">
        <f t="shared" si="0"/>
        <v>0</v>
      </c>
      <c r="H18" s="223">
        <f t="shared" si="5"/>
        <v>0</v>
      </c>
      <c r="I18" s="281"/>
      <c r="J18" s="281"/>
      <c r="K18" s="281"/>
      <c r="L18" s="281"/>
      <c r="M18" s="281"/>
      <c r="N18" s="281"/>
      <c r="O18" s="281"/>
      <c r="P18" s="282"/>
      <c r="Q18" s="283"/>
      <c r="R18" s="284"/>
      <c r="S18" s="284"/>
      <c r="T18" s="284"/>
      <c r="U18" s="283"/>
      <c r="V18" s="283"/>
      <c r="W18" s="283"/>
      <c r="X18" s="283"/>
      <c r="Y18" s="283"/>
      <c r="Z18" s="285"/>
      <c r="AA18" s="283"/>
      <c r="AB18" s="284"/>
      <c r="AC18" s="284"/>
      <c r="AD18" s="284"/>
      <c r="AE18" s="284"/>
      <c r="AF18" s="284"/>
      <c r="AG18" s="284"/>
      <c r="AH18" s="284"/>
      <c r="AI18" s="284"/>
      <c r="AJ18" s="285"/>
      <c r="AK18" s="283"/>
      <c r="AL18" s="284"/>
      <c r="AM18" s="284"/>
      <c r="AN18" s="284"/>
      <c r="AO18" s="284"/>
      <c r="AP18" s="284"/>
      <c r="AQ18" s="284"/>
      <c r="AR18" s="284"/>
      <c r="AS18" s="284"/>
      <c r="AT18" s="285"/>
      <c r="AU18" s="283"/>
      <c r="AV18" s="284"/>
      <c r="AW18" s="284"/>
      <c r="AX18" s="284"/>
      <c r="AY18" s="284"/>
      <c r="AZ18" s="284"/>
      <c r="BA18" s="284"/>
      <c r="BB18" s="284"/>
      <c r="BC18" s="284"/>
      <c r="BD18" s="286"/>
      <c r="BE18" s="287"/>
      <c r="BG18" s="80">
        <f t="shared" si="1"/>
        <v>0</v>
      </c>
      <c r="BH18" s="80">
        <f t="shared" si="2"/>
        <v>0</v>
      </c>
      <c r="BI18" s="80">
        <f t="shared" si="3"/>
        <v>0</v>
      </c>
      <c r="BJ18" s="80">
        <f t="shared" si="4"/>
        <v>0</v>
      </c>
    </row>
    <row r="19" spans="1:62">
      <c r="A19" s="222">
        <f t="shared" si="6"/>
        <v>5</v>
      </c>
      <c r="B19" s="277"/>
      <c r="C19" s="278"/>
      <c r="D19" s="279" t="s">
        <v>165</v>
      </c>
      <c r="E19" s="280"/>
      <c r="F19" s="280"/>
      <c r="G19" s="181">
        <f t="shared" si="0"/>
        <v>0</v>
      </c>
      <c r="H19" s="223">
        <f t="shared" si="5"/>
        <v>0</v>
      </c>
      <c r="I19" s="281"/>
      <c r="J19" s="281"/>
      <c r="K19" s="281"/>
      <c r="L19" s="281"/>
      <c r="M19" s="281"/>
      <c r="N19" s="281"/>
      <c r="O19" s="281"/>
      <c r="P19" s="282"/>
      <c r="Q19" s="283"/>
      <c r="R19" s="284"/>
      <c r="S19" s="284"/>
      <c r="T19" s="284"/>
      <c r="U19" s="283"/>
      <c r="V19" s="283"/>
      <c r="W19" s="283"/>
      <c r="X19" s="283"/>
      <c r="Y19" s="283"/>
      <c r="Z19" s="285"/>
      <c r="AA19" s="283"/>
      <c r="AB19" s="284"/>
      <c r="AC19" s="284"/>
      <c r="AD19" s="284"/>
      <c r="AE19" s="284"/>
      <c r="AF19" s="284"/>
      <c r="AG19" s="284"/>
      <c r="AH19" s="284"/>
      <c r="AI19" s="284"/>
      <c r="AJ19" s="285"/>
      <c r="AK19" s="283"/>
      <c r="AL19" s="284"/>
      <c r="AM19" s="284"/>
      <c r="AN19" s="284"/>
      <c r="AO19" s="284"/>
      <c r="AP19" s="284"/>
      <c r="AQ19" s="284"/>
      <c r="AR19" s="284"/>
      <c r="AS19" s="284"/>
      <c r="AT19" s="285"/>
      <c r="AU19" s="283"/>
      <c r="AV19" s="284"/>
      <c r="AW19" s="284"/>
      <c r="AX19" s="284"/>
      <c r="AY19" s="284"/>
      <c r="AZ19" s="284"/>
      <c r="BA19" s="284"/>
      <c r="BB19" s="284"/>
      <c r="BC19" s="284"/>
      <c r="BD19" s="286"/>
      <c r="BE19" s="287"/>
      <c r="BG19" s="80">
        <f t="shared" si="1"/>
        <v>0</v>
      </c>
      <c r="BH19" s="80">
        <f t="shared" si="2"/>
        <v>0</v>
      </c>
      <c r="BI19" s="80">
        <f t="shared" si="3"/>
        <v>0</v>
      </c>
      <c r="BJ19" s="80">
        <f t="shared" si="4"/>
        <v>0</v>
      </c>
    </row>
    <row r="20" spans="1:62">
      <c r="A20" s="222">
        <f t="shared" si="6"/>
        <v>6</v>
      </c>
      <c r="B20" s="277"/>
      <c r="C20" s="278"/>
      <c r="D20" s="279" t="s">
        <v>166</v>
      </c>
      <c r="E20" s="280"/>
      <c r="F20" s="280"/>
      <c r="G20" s="181">
        <f t="shared" si="0"/>
        <v>0</v>
      </c>
      <c r="H20" s="223">
        <f t="shared" si="5"/>
        <v>0</v>
      </c>
      <c r="I20" s="281"/>
      <c r="J20" s="281"/>
      <c r="K20" s="281"/>
      <c r="L20" s="281"/>
      <c r="M20" s="281"/>
      <c r="N20" s="281"/>
      <c r="O20" s="281"/>
      <c r="P20" s="282"/>
      <c r="Q20" s="283"/>
      <c r="R20" s="284"/>
      <c r="S20" s="284"/>
      <c r="T20" s="284"/>
      <c r="U20" s="283"/>
      <c r="V20" s="283"/>
      <c r="W20" s="283"/>
      <c r="X20" s="283"/>
      <c r="Y20" s="283"/>
      <c r="Z20" s="285"/>
      <c r="AA20" s="283"/>
      <c r="AB20" s="284"/>
      <c r="AC20" s="284"/>
      <c r="AD20" s="284"/>
      <c r="AE20" s="284"/>
      <c r="AF20" s="284"/>
      <c r="AG20" s="284"/>
      <c r="AH20" s="284"/>
      <c r="AI20" s="284"/>
      <c r="AJ20" s="285"/>
      <c r="AK20" s="283"/>
      <c r="AL20" s="284"/>
      <c r="AM20" s="284"/>
      <c r="AN20" s="284"/>
      <c r="AO20" s="284"/>
      <c r="AP20" s="284"/>
      <c r="AQ20" s="284"/>
      <c r="AR20" s="284"/>
      <c r="AS20" s="284"/>
      <c r="AT20" s="285"/>
      <c r="AU20" s="283"/>
      <c r="AV20" s="284"/>
      <c r="AW20" s="284"/>
      <c r="AX20" s="284"/>
      <c r="AY20" s="284"/>
      <c r="AZ20" s="284"/>
      <c r="BA20" s="284"/>
      <c r="BB20" s="284"/>
      <c r="BC20" s="284"/>
      <c r="BD20" s="286"/>
      <c r="BE20" s="287"/>
      <c r="BG20" s="80">
        <f t="shared" si="1"/>
        <v>0</v>
      </c>
      <c r="BH20" s="80">
        <f t="shared" si="2"/>
        <v>0</v>
      </c>
      <c r="BI20" s="80">
        <f t="shared" si="3"/>
        <v>0</v>
      </c>
      <c r="BJ20" s="80">
        <f t="shared" si="4"/>
        <v>0</v>
      </c>
    </row>
    <row r="21" spans="1:62">
      <c r="A21" s="222">
        <f t="shared" si="6"/>
        <v>7</v>
      </c>
      <c r="B21" s="277"/>
      <c r="C21" s="278"/>
      <c r="D21" s="279" t="s">
        <v>167</v>
      </c>
      <c r="E21" s="280"/>
      <c r="F21" s="280"/>
      <c r="G21" s="181">
        <f t="shared" si="0"/>
        <v>0</v>
      </c>
      <c r="H21" s="223">
        <f t="shared" si="5"/>
        <v>0</v>
      </c>
      <c r="I21" s="281"/>
      <c r="J21" s="281"/>
      <c r="K21" s="281"/>
      <c r="L21" s="281"/>
      <c r="M21" s="281"/>
      <c r="N21" s="281"/>
      <c r="O21" s="281"/>
      <c r="P21" s="282"/>
      <c r="Q21" s="283"/>
      <c r="R21" s="284"/>
      <c r="S21" s="284"/>
      <c r="T21" s="284"/>
      <c r="U21" s="283"/>
      <c r="V21" s="283"/>
      <c r="W21" s="283"/>
      <c r="X21" s="283"/>
      <c r="Y21" s="283"/>
      <c r="Z21" s="285"/>
      <c r="AA21" s="283"/>
      <c r="AB21" s="284"/>
      <c r="AC21" s="284"/>
      <c r="AD21" s="284"/>
      <c r="AE21" s="284"/>
      <c r="AF21" s="284"/>
      <c r="AG21" s="284"/>
      <c r="AH21" s="284"/>
      <c r="AI21" s="284"/>
      <c r="AJ21" s="285"/>
      <c r="AK21" s="283"/>
      <c r="AL21" s="284"/>
      <c r="AM21" s="284"/>
      <c r="AN21" s="284"/>
      <c r="AO21" s="284"/>
      <c r="AP21" s="284"/>
      <c r="AQ21" s="284"/>
      <c r="AR21" s="284"/>
      <c r="AS21" s="284"/>
      <c r="AT21" s="285"/>
      <c r="AU21" s="283"/>
      <c r="AV21" s="284"/>
      <c r="AW21" s="284"/>
      <c r="AX21" s="284"/>
      <c r="AY21" s="284"/>
      <c r="AZ21" s="284"/>
      <c r="BA21" s="284"/>
      <c r="BB21" s="284"/>
      <c r="BC21" s="284"/>
      <c r="BD21" s="286"/>
      <c r="BE21" s="287"/>
      <c r="BG21" s="80">
        <f t="shared" si="1"/>
        <v>0</v>
      </c>
      <c r="BH21" s="80">
        <f t="shared" si="2"/>
        <v>0</v>
      </c>
      <c r="BI21" s="80">
        <f t="shared" si="3"/>
        <v>0</v>
      </c>
      <c r="BJ21" s="80">
        <f t="shared" si="4"/>
        <v>0</v>
      </c>
    </row>
    <row r="22" spans="1:62">
      <c r="A22" s="222">
        <f t="shared" si="6"/>
        <v>8</v>
      </c>
      <c r="B22" s="277"/>
      <c r="C22" s="278"/>
      <c r="D22" s="279" t="s">
        <v>168</v>
      </c>
      <c r="E22" s="280"/>
      <c r="F22" s="280"/>
      <c r="G22" s="181">
        <f t="shared" si="0"/>
        <v>0</v>
      </c>
      <c r="H22" s="223">
        <f t="shared" si="5"/>
        <v>0</v>
      </c>
      <c r="I22" s="281"/>
      <c r="J22" s="281"/>
      <c r="K22" s="281"/>
      <c r="L22" s="281"/>
      <c r="M22" s="281"/>
      <c r="N22" s="281"/>
      <c r="O22" s="281"/>
      <c r="P22" s="282"/>
      <c r="Q22" s="283"/>
      <c r="R22" s="284"/>
      <c r="S22" s="284"/>
      <c r="T22" s="284"/>
      <c r="U22" s="283"/>
      <c r="V22" s="283"/>
      <c r="W22" s="283"/>
      <c r="X22" s="283"/>
      <c r="Y22" s="283"/>
      <c r="Z22" s="285"/>
      <c r="AA22" s="283"/>
      <c r="AB22" s="284"/>
      <c r="AC22" s="284"/>
      <c r="AD22" s="284"/>
      <c r="AE22" s="284"/>
      <c r="AF22" s="284"/>
      <c r="AG22" s="284"/>
      <c r="AH22" s="284"/>
      <c r="AI22" s="284"/>
      <c r="AJ22" s="285"/>
      <c r="AK22" s="283"/>
      <c r="AL22" s="284"/>
      <c r="AM22" s="284"/>
      <c r="AN22" s="284"/>
      <c r="AO22" s="284"/>
      <c r="AP22" s="284"/>
      <c r="AQ22" s="284"/>
      <c r="AR22" s="284"/>
      <c r="AS22" s="284"/>
      <c r="AT22" s="285"/>
      <c r="AU22" s="283"/>
      <c r="AV22" s="284"/>
      <c r="AW22" s="284"/>
      <c r="AX22" s="284"/>
      <c r="AY22" s="284"/>
      <c r="AZ22" s="284"/>
      <c r="BA22" s="284"/>
      <c r="BB22" s="284"/>
      <c r="BC22" s="284"/>
      <c r="BD22" s="286"/>
      <c r="BE22" s="287"/>
      <c r="BG22" s="80">
        <f t="shared" si="1"/>
        <v>0</v>
      </c>
      <c r="BH22" s="80">
        <f t="shared" si="2"/>
        <v>0</v>
      </c>
      <c r="BI22" s="80">
        <f t="shared" si="3"/>
        <v>0</v>
      </c>
      <c r="BJ22" s="80">
        <f t="shared" si="4"/>
        <v>0</v>
      </c>
    </row>
    <row r="23" spans="1:62">
      <c r="A23" s="222">
        <f t="shared" si="6"/>
        <v>9</v>
      </c>
      <c r="B23" s="277"/>
      <c r="C23" s="278"/>
      <c r="D23" s="279" t="s">
        <v>169</v>
      </c>
      <c r="E23" s="280"/>
      <c r="F23" s="280"/>
      <c r="G23" s="181">
        <f t="shared" si="0"/>
        <v>0</v>
      </c>
      <c r="H23" s="223">
        <f t="shared" si="5"/>
        <v>0</v>
      </c>
      <c r="I23" s="281"/>
      <c r="J23" s="281"/>
      <c r="K23" s="281"/>
      <c r="L23" s="281"/>
      <c r="M23" s="281"/>
      <c r="N23" s="281"/>
      <c r="O23" s="281"/>
      <c r="P23" s="282"/>
      <c r="Q23" s="283"/>
      <c r="R23" s="284"/>
      <c r="S23" s="284"/>
      <c r="T23" s="284"/>
      <c r="U23" s="283"/>
      <c r="V23" s="283"/>
      <c r="W23" s="283"/>
      <c r="X23" s="283"/>
      <c r="Y23" s="283"/>
      <c r="Z23" s="285"/>
      <c r="AA23" s="283"/>
      <c r="AB23" s="284"/>
      <c r="AC23" s="284"/>
      <c r="AD23" s="284"/>
      <c r="AE23" s="284"/>
      <c r="AF23" s="284"/>
      <c r="AG23" s="284"/>
      <c r="AH23" s="284"/>
      <c r="AI23" s="284"/>
      <c r="AJ23" s="285"/>
      <c r="AK23" s="283"/>
      <c r="AL23" s="284"/>
      <c r="AM23" s="284"/>
      <c r="AN23" s="284"/>
      <c r="AO23" s="284"/>
      <c r="AP23" s="284"/>
      <c r="AQ23" s="284"/>
      <c r="AR23" s="284"/>
      <c r="AS23" s="284"/>
      <c r="AT23" s="285"/>
      <c r="AU23" s="283"/>
      <c r="AV23" s="284"/>
      <c r="AW23" s="284"/>
      <c r="AX23" s="284"/>
      <c r="AY23" s="284"/>
      <c r="AZ23" s="284"/>
      <c r="BA23" s="284"/>
      <c r="BB23" s="284"/>
      <c r="BC23" s="284"/>
      <c r="BD23" s="286"/>
      <c r="BE23" s="287"/>
      <c r="BG23" s="80">
        <f t="shared" si="1"/>
        <v>0</v>
      </c>
      <c r="BH23" s="80">
        <f t="shared" si="2"/>
        <v>0</v>
      </c>
      <c r="BI23" s="80">
        <f t="shared" si="3"/>
        <v>0</v>
      </c>
      <c r="BJ23" s="80">
        <f t="shared" si="4"/>
        <v>0</v>
      </c>
    </row>
    <row r="24" spans="1:62">
      <c r="A24" s="222">
        <f t="shared" si="6"/>
        <v>10</v>
      </c>
      <c r="B24" s="277"/>
      <c r="C24" s="278"/>
      <c r="D24" s="279" t="s">
        <v>170</v>
      </c>
      <c r="E24" s="280"/>
      <c r="F24" s="280"/>
      <c r="G24" s="181">
        <f t="shared" si="0"/>
        <v>0</v>
      </c>
      <c r="H24" s="223">
        <f t="shared" si="5"/>
        <v>0</v>
      </c>
      <c r="I24" s="281"/>
      <c r="J24" s="281"/>
      <c r="K24" s="281"/>
      <c r="L24" s="281"/>
      <c r="M24" s="281"/>
      <c r="N24" s="281"/>
      <c r="O24" s="281"/>
      <c r="P24" s="282"/>
      <c r="Q24" s="283"/>
      <c r="R24" s="284"/>
      <c r="S24" s="284"/>
      <c r="T24" s="284"/>
      <c r="U24" s="283"/>
      <c r="V24" s="283"/>
      <c r="W24" s="283"/>
      <c r="X24" s="283"/>
      <c r="Y24" s="283"/>
      <c r="Z24" s="285"/>
      <c r="AA24" s="283"/>
      <c r="AB24" s="284"/>
      <c r="AC24" s="284"/>
      <c r="AD24" s="284"/>
      <c r="AE24" s="284"/>
      <c r="AF24" s="284"/>
      <c r="AG24" s="284"/>
      <c r="AH24" s="284"/>
      <c r="AI24" s="284"/>
      <c r="AJ24" s="285"/>
      <c r="AK24" s="283"/>
      <c r="AL24" s="284"/>
      <c r="AM24" s="284"/>
      <c r="AN24" s="284"/>
      <c r="AO24" s="284"/>
      <c r="AP24" s="284"/>
      <c r="AQ24" s="284"/>
      <c r="AR24" s="284"/>
      <c r="AS24" s="284"/>
      <c r="AT24" s="285"/>
      <c r="AU24" s="283"/>
      <c r="AV24" s="284"/>
      <c r="AW24" s="284"/>
      <c r="AX24" s="284"/>
      <c r="AY24" s="284"/>
      <c r="AZ24" s="284"/>
      <c r="BA24" s="284"/>
      <c r="BB24" s="284"/>
      <c r="BC24" s="284"/>
      <c r="BD24" s="286"/>
      <c r="BE24" s="287"/>
      <c r="BG24" s="80">
        <f t="shared" si="1"/>
        <v>0</v>
      </c>
      <c r="BH24" s="80">
        <f t="shared" si="2"/>
        <v>0</v>
      </c>
      <c r="BI24" s="80">
        <f t="shared" si="3"/>
        <v>0</v>
      </c>
      <c r="BJ24" s="80">
        <f t="shared" si="4"/>
        <v>0</v>
      </c>
    </row>
    <row r="25" spans="1:62">
      <c r="A25" s="222">
        <f t="shared" si="6"/>
        <v>11</v>
      </c>
      <c r="B25" s="277"/>
      <c r="C25" s="278"/>
      <c r="D25" s="279" t="s">
        <v>171</v>
      </c>
      <c r="E25" s="280"/>
      <c r="F25" s="280"/>
      <c r="G25" s="181">
        <f t="shared" si="0"/>
        <v>0</v>
      </c>
      <c r="H25" s="223">
        <f t="shared" si="5"/>
        <v>0</v>
      </c>
      <c r="I25" s="281"/>
      <c r="J25" s="281"/>
      <c r="K25" s="281"/>
      <c r="L25" s="281"/>
      <c r="M25" s="281"/>
      <c r="N25" s="281"/>
      <c r="O25" s="281"/>
      <c r="P25" s="282"/>
      <c r="Q25" s="283"/>
      <c r="R25" s="284"/>
      <c r="S25" s="284"/>
      <c r="T25" s="284"/>
      <c r="U25" s="283"/>
      <c r="V25" s="283"/>
      <c r="W25" s="283"/>
      <c r="X25" s="283"/>
      <c r="Y25" s="283"/>
      <c r="Z25" s="285"/>
      <c r="AA25" s="283"/>
      <c r="AB25" s="284"/>
      <c r="AC25" s="284"/>
      <c r="AD25" s="284"/>
      <c r="AE25" s="284"/>
      <c r="AF25" s="284"/>
      <c r="AG25" s="284"/>
      <c r="AH25" s="284"/>
      <c r="AI25" s="284"/>
      <c r="AJ25" s="285"/>
      <c r="AK25" s="283"/>
      <c r="AL25" s="284"/>
      <c r="AM25" s="284"/>
      <c r="AN25" s="284"/>
      <c r="AO25" s="284"/>
      <c r="AP25" s="284"/>
      <c r="AQ25" s="284"/>
      <c r="AR25" s="284"/>
      <c r="AS25" s="284"/>
      <c r="AT25" s="285"/>
      <c r="AU25" s="283"/>
      <c r="AV25" s="284"/>
      <c r="AW25" s="284"/>
      <c r="AX25" s="284"/>
      <c r="AY25" s="284"/>
      <c r="AZ25" s="284"/>
      <c r="BA25" s="284"/>
      <c r="BB25" s="284"/>
      <c r="BC25" s="284"/>
      <c r="BD25" s="286"/>
      <c r="BE25" s="287"/>
      <c r="BG25" s="80">
        <f t="shared" si="1"/>
        <v>0</v>
      </c>
      <c r="BH25" s="80">
        <f t="shared" si="2"/>
        <v>0</v>
      </c>
      <c r="BI25" s="80">
        <f t="shared" si="3"/>
        <v>0</v>
      </c>
      <c r="BJ25" s="80">
        <f t="shared" si="4"/>
        <v>0</v>
      </c>
    </row>
    <row r="26" spans="1:62">
      <c r="A26" s="222">
        <f t="shared" si="6"/>
        <v>12</v>
      </c>
      <c r="B26" s="277"/>
      <c r="C26" s="278"/>
      <c r="D26" s="279" t="s">
        <v>172</v>
      </c>
      <c r="E26" s="280"/>
      <c r="F26" s="280"/>
      <c r="G26" s="181">
        <f t="shared" si="0"/>
        <v>0</v>
      </c>
      <c r="H26" s="223">
        <f t="shared" si="5"/>
        <v>0</v>
      </c>
      <c r="I26" s="281"/>
      <c r="J26" s="281"/>
      <c r="K26" s="281"/>
      <c r="L26" s="281"/>
      <c r="M26" s="281"/>
      <c r="N26" s="281"/>
      <c r="O26" s="281"/>
      <c r="P26" s="282"/>
      <c r="Q26" s="283"/>
      <c r="R26" s="284"/>
      <c r="S26" s="284"/>
      <c r="T26" s="284"/>
      <c r="U26" s="283"/>
      <c r="V26" s="283"/>
      <c r="W26" s="283"/>
      <c r="X26" s="283"/>
      <c r="Y26" s="283"/>
      <c r="Z26" s="285"/>
      <c r="AA26" s="283"/>
      <c r="AB26" s="284"/>
      <c r="AC26" s="284"/>
      <c r="AD26" s="284"/>
      <c r="AE26" s="284"/>
      <c r="AF26" s="284"/>
      <c r="AG26" s="284"/>
      <c r="AH26" s="284"/>
      <c r="AI26" s="284"/>
      <c r="AJ26" s="285"/>
      <c r="AK26" s="283"/>
      <c r="AL26" s="284"/>
      <c r="AM26" s="284"/>
      <c r="AN26" s="284"/>
      <c r="AO26" s="284"/>
      <c r="AP26" s="284"/>
      <c r="AQ26" s="284"/>
      <c r="AR26" s="284"/>
      <c r="AS26" s="284"/>
      <c r="AT26" s="285"/>
      <c r="AU26" s="283"/>
      <c r="AV26" s="284"/>
      <c r="AW26" s="284"/>
      <c r="AX26" s="284"/>
      <c r="AY26" s="284"/>
      <c r="AZ26" s="284"/>
      <c r="BA26" s="284"/>
      <c r="BB26" s="284"/>
      <c r="BC26" s="284"/>
      <c r="BD26" s="286"/>
      <c r="BE26" s="287"/>
      <c r="BG26" s="80">
        <f t="shared" si="1"/>
        <v>0</v>
      </c>
      <c r="BH26" s="80">
        <f t="shared" si="2"/>
        <v>0</v>
      </c>
      <c r="BI26" s="80">
        <f t="shared" si="3"/>
        <v>0</v>
      </c>
      <c r="BJ26" s="80">
        <f t="shared" si="4"/>
        <v>0</v>
      </c>
    </row>
    <row r="27" spans="1:62">
      <c r="A27" s="222">
        <f t="shared" si="6"/>
        <v>13</v>
      </c>
      <c r="B27" s="277"/>
      <c r="C27" s="278"/>
      <c r="D27" s="279" t="s">
        <v>173</v>
      </c>
      <c r="E27" s="280"/>
      <c r="F27" s="280"/>
      <c r="G27" s="181">
        <f t="shared" si="0"/>
        <v>0</v>
      </c>
      <c r="H27" s="223">
        <f t="shared" si="5"/>
        <v>0</v>
      </c>
      <c r="I27" s="281"/>
      <c r="J27" s="281"/>
      <c r="K27" s="281"/>
      <c r="L27" s="281"/>
      <c r="M27" s="281"/>
      <c r="N27" s="281"/>
      <c r="O27" s="281"/>
      <c r="P27" s="282"/>
      <c r="Q27" s="283"/>
      <c r="R27" s="284"/>
      <c r="S27" s="284"/>
      <c r="T27" s="284"/>
      <c r="U27" s="283"/>
      <c r="V27" s="283"/>
      <c r="W27" s="283"/>
      <c r="X27" s="283"/>
      <c r="Y27" s="283"/>
      <c r="Z27" s="285"/>
      <c r="AA27" s="283"/>
      <c r="AB27" s="284"/>
      <c r="AC27" s="284"/>
      <c r="AD27" s="284"/>
      <c r="AE27" s="284"/>
      <c r="AF27" s="284"/>
      <c r="AG27" s="284"/>
      <c r="AH27" s="284"/>
      <c r="AI27" s="284"/>
      <c r="AJ27" s="285"/>
      <c r="AK27" s="283"/>
      <c r="AL27" s="284"/>
      <c r="AM27" s="284"/>
      <c r="AN27" s="284"/>
      <c r="AO27" s="284"/>
      <c r="AP27" s="284"/>
      <c r="AQ27" s="284"/>
      <c r="AR27" s="284"/>
      <c r="AS27" s="284"/>
      <c r="AT27" s="285"/>
      <c r="AU27" s="283"/>
      <c r="AV27" s="284"/>
      <c r="AW27" s="284"/>
      <c r="AX27" s="284"/>
      <c r="AY27" s="284"/>
      <c r="AZ27" s="284"/>
      <c r="BA27" s="284"/>
      <c r="BB27" s="284"/>
      <c r="BC27" s="284"/>
      <c r="BD27" s="286"/>
      <c r="BE27" s="287"/>
      <c r="BG27" s="80">
        <f t="shared" si="1"/>
        <v>0</v>
      </c>
      <c r="BH27" s="80">
        <f t="shared" si="2"/>
        <v>0</v>
      </c>
      <c r="BI27" s="80">
        <f t="shared" si="3"/>
        <v>0</v>
      </c>
      <c r="BJ27" s="80">
        <f t="shared" si="4"/>
        <v>0</v>
      </c>
    </row>
    <row r="28" spans="1:62">
      <c r="A28" s="222">
        <f t="shared" si="6"/>
        <v>14</v>
      </c>
      <c r="B28" s="277"/>
      <c r="C28" s="278"/>
      <c r="D28" s="279" t="s">
        <v>174</v>
      </c>
      <c r="E28" s="280"/>
      <c r="F28" s="280"/>
      <c r="G28" s="181">
        <f t="shared" si="0"/>
        <v>0</v>
      </c>
      <c r="H28" s="223">
        <f t="shared" si="5"/>
        <v>0</v>
      </c>
      <c r="I28" s="281"/>
      <c r="J28" s="281"/>
      <c r="K28" s="281"/>
      <c r="L28" s="281"/>
      <c r="M28" s="281"/>
      <c r="N28" s="281"/>
      <c r="O28" s="281"/>
      <c r="P28" s="282"/>
      <c r="Q28" s="283"/>
      <c r="R28" s="284"/>
      <c r="S28" s="284"/>
      <c r="T28" s="284"/>
      <c r="U28" s="283"/>
      <c r="V28" s="283"/>
      <c r="W28" s="283"/>
      <c r="X28" s="283"/>
      <c r="Y28" s="283"/>
      <c r="Z28" s="285"/>
      <c r="AA28" s="283"/>
      <c r="AB28" s="284"/>
      <c r="AC28" s="284"/>
      <c r="AD28" s="284"/>
      <c r="AE28" s="284"/>
      <c r="AF28" s="284"/>
      <c r="AG28" s="284"/>
      <c r="AH28" s="284"/>
      <c r="AI28" s="284"/>
      <c r="AJ28" s="285"/>
      <c r="AK28" s="283"/>
      <c r="AL28" s="284"/>
      <c r="AM28" s="284"/>
      <c r="AN28" s="284"/>
      <c r="AO28" s="284"/>
      <c r="AP28" s="284"/>
      <c r="AQ28" s="284"/>
      <c r="AR28" s="284"/>
      <c r="AS28" s="284"/>
      <c r="AT28" s="285"/>
      <c r="AU28" s="283"/>
      <c r="AV28" s="284"/>
      <c r="AW28" s="284"/>
      <c r="AX28" s="284"/>
      <c r="AY28" s="284"/>
      <c r="AZ28" s="284"/>
      <c r="BA28" s="284"/>
      <c r="BB28" s="284"/>
      <c r="BC28" s="284"/>
      <c r="BD28" s="286"/>
      <c r="BE28" s="287"/>
      <c r="BG28" s="80">
        <f t="shared" si="1"/>
        <v>0</v>
      </c>
      <c r="BH28" s="80">
        <f t="shared" si="2"/>
        <v>0</v>
      </c>
      <c r="BI28" s="80">
        <f t="shared" si="3"/>
        <v>0</v>
      </c>
      <c r="BJ28" s="80">
        <f t="shared" si="4"/>
        <v>0</v>
      </c>
    </row>
    <row r="29" spans="1:62">
      <c r="A29" s="222">
        <f t="shared" si="6"/>
        <v>15</v>
      </c>
      <c r="B29" s="277"/>
      <c r="C29" s="278"/>
      <c r="D29" s="279" t="s">
        <v>175</v>
      </c>
      <c r="E29" s="280"/>
      <c r="F29" s="280"/>
      <c r="G29" s="181">
        <f t="shared" si="0"/>
        <v>0</v>
      </c>
      <c r="H29" s="223">
        <f t="shared" si="5"/>
        <v>0</v>
      </c>
      <c r="I29" s="281"/>
      <c r="J29" s="281"/>
      <c r="K29" s="281"/>
      <c r="L29" s="281"/>
      <c r="M29" s="281"/>
      <c r="N29" s="281"/>
      <c r="O29" s="281"/>
      <c r="P29" s="282"/>
      <c r="Q29" s="283"/>
      <c r="R29" s="284"/>
      <c r="S29" s="284"/>
      <c r="T29" s="284"/>
      <c r="U29" s="283"/>
      <c r="V29" s="283"/>
      <c r="W29" s="283"/>
      <c r="X29" s="283"/>
      <c r="Y29" s="283"/>
      <c r="Z29" s="285"/>
      <c r="AA29" s="283"/>
      <c r="AB29" s="284"/>
      <c r="AC29" s="284"/>
      <c r="AD29" s="284"/>
      <c r="AE29" s="284"/>
      <c r="AF29" s="284"/>
      <c r="AG29" s="284"/>
      <c r="AH29" s="284"/>
      <c r="AI29" s="284"/>
      <c r="AJ29" s="285"/>
      <c r="AK29" s="283"/>
      <c r="AL29" s="284"/>
      <c r="AM29" s="284"/>
      <c r="AN29" s="284"/>
      <c r="AO29" s="284"/>
      <c r="AP29" s="284"/>
      <c r="AQ29" s="284"/>
      <c r="AR29" s="284"/>
      <c r="AS29" s="284"/>
      <c r="AT29" s="285"/>
      <c r="AU29" s="283"/>
      <c r="AV29" s="284"/>
      <c r="AW29" s="284"/>
      <c r="AX29" s="284"/>
      <c r="AY29" s="284"/>
      <c r="AZ29" s="284"/>
      <c r="BA29" s="284"/>
      <c r="BB29" s="284"/>
      <c r="BC29" s="284"/>
      <c r="BD29" s="286"/>
      <c r="BE29" s="287"/>
      <c r="BG29" s="80">
        <f t="shared" si="1"/>
        <v>0</v>
      </c>
      <c r="BH29" s="80">
        <f t="shared" si="2"/>
        <v>0</v>
      </c>
      <c r="BI29" s="80">
        <f t="shared" si="3"/>
        <v>0</v>
      </c>
      <c r="BJ29" s="80">
        <f t="shared" si="4"/>
        <v>0</v>
      </c>
    </row>
    <row r="30" spans="1:62">
      <c r="A30" s="222">
        <f t="shared" si="6"/>
        <v>16</v>
      </c>
      <c r="B30" s="277"/>
      <c r="C30" s="278"/>
      <c r="D30" s="279" t="s">
        <v>176</v>
      </c>
      <c r="E30" s="280"/>
      <c r="F30" s="280"/>
      <c r="G30" s="181">
        <f t="shared" si="0"/>
        <v>0</v>
      </c>
      <c r="H30" s="223">
        <f t="shared" si="5"/>
        <v>0</v>
      </c>
      <c r="I30" s="281"/>
      <c r="J30" s="281"/>
      <c r="K30" s="281"/>
      <c r="L30" s="281"/>
      <c r="M30" s="281"/>
      <c r="N30" s="281"/>
      <c r="O30" s="281"/>
      <c r="P30" s="282"/>
      <c r="Q30" s="283"/>
      <c r="R30" s="284"/>
      <c r="S30" s="284"/>
      <c r="T30" s="284"/>
      <c r="U30" s="283"/>
      <c r="V30" s="283"/>
      <c r="W30" s="283"/>
      <c r="X30" s="283"/>
      <c r="Y30" s="283"/>
      <c r="Z30" s="285"/>
      <c r="AA30" s="283"/>
      <c r="AB30" s="284"/>
      <c r="AC30" s="284"/>
      <c r="AD30" s="284"/>
      <c r="AE30" s="284"/>
      <c r="AF30" s="284"/>
      <c r="AG30" s="284"/>
      <c r="AH30" s="284"/>
      <c r="AI30" s="284"/>
      <c r="AJ30" s="285"/>
      <c r="AK30" s="283"/>
      <c r="AL30" s="284"/>
      <c r="AM30" s="284"/>
      <c r="AN30" s="284"/>
      <c r="AO30" s="284"/>
      <c r="AP30" s="284"/>
      <c r="AQ30" s="284"/>
      <c r="AR30" s="284"/>
      <c r="AS30" s="284"/>
      <c r="AT30" s="285"/>
      <c r="AU30" s="283"/>
      <c r="AV30" s="284"/>
      <c r="AW30" s="284"/>
      <c r="AX30" s="284"/>
      <c r="AY30" s="284"/>
      <c r="AZ30" s="284"/>
      <c r="BA30" s="284"/>
      <c r="BB30" s="284"/>
      <c r="BC30" s="284"/>
      <c r="BD30" s="286"/>
      <c r="BE30" s="287"/>
      <c r="BG30" s="80">
        <f t="shared" si="1"/>
        <v>0</v>
      </c>
      <c r="BH30" s="80">
        <f t="shared" si="2"/>
        <v>0</v>
      </c>
      <c r="BI30" s="80">
        <f t="shared" si="3"/>
        <v>0</v>
      </c>
      <c r="BJ30" s="80">
        <f t="shared" si="4"/>
        <v>0</v>
      </c>
    </row>
    <row r="31" spans="1:62">
      <c r="A31" s="222">
        <f t="shared" si="6"/>
        <v>17</v>
      </c>
      <c r="B31" s="277"/>
      <c r="C31" s="278"/>
      <c r="D31" s="279" t="s">
        <v>177</v>
      </c>
      <c r="E31" s="280"/>
      <c r="F31" s="280"/>
      <c r="G31" s="181">
        <f t="shared" si="0"/>
        <v>0</v>
      </c>
      <c r="H31" s="223">
        <f t="shared" si="5"/>
        <v>0</v>
      </c>
      <c r="I31" s="281"/>
      <c r="J31" s="281"/>
      <c r="K31" s="281"/>
      <c r="L31" s="281"/>
      <c r="M31" s="281"/>
      <c r="N31" s="281"/>
      <c r="O31" s="281"/>
      <c r="P31" s="282"/>
      <c r="Q31" s="283"/>
      <c r="R31" s="284"/>
      <c r="S31" s="284"/>
      <c r="T31" s="284"/>
      <c r="U31" s="283"/>
      <c r="V31" s="283"/>
      <c r="W31" s="283"/>
      <c r="X31" s="283"/>
      <c r="Y31" s="283"/>
      <c r="Z31" s="285"/>
      <c r="AA31" s="283"/>
      <c r="AB31" s="284"/>
      <c r="AC31" s="284"/>
      <c r="AD31" s="284"/>
      <c r="AE31" s="284"/>
      <c r="AF31" s="284"/>
      <c r="AG31" s="284"/>
      <c r="AH31" s="284"/>
      <c r="AI31" s="284"/>
      <c r="AJ31" s="285"/>
      <c r="AK31" s="283"/>
      <c r="AL31" s="284"/>
      <c r="AM31" s="284"/>
      <c r="AN31" s="284"/>
      <c r="AO31" s="284"/>
      <c r="AP31" s="284"/>
      <c r="AQ31" s="284"/>
      <c r="AR31" s="284"/>
      <c r="AS31" s="284"/>
      <c r="AT31" s="285"/>
      <c r="AU31" s="283"/>
      <c r="AV31" s="284"/>
      <c r="AW31" s="284"/>
      <c r="AX31" s="284"/>
      <c r="AY31" s="284"/>
      <c r="AZ31" s="284"/>
      <c r="BA31" s="284"/>
      <c r="BB31" s="284"/>
      <c r="BC31" s="284"/>
      <c r="BD31" s="286"/>
      <c r="BE31" s="287"/>
      <c r="BG31" s="80">
        <f t="shared" si="1"/>
        <v>0</v>
      </c>
      <c r="BH31" s="80">
        <f t="shared" si="2"/>
        <v>0</v>
      </c>
      <c r="BI31" s="80">
        <f t="shared" si="3"/>
        <v>0</v>
      </c>
      <c r="BJ31" s="80">
        <f t="shared" si="4"/>
        <v>0</v>
      </c>
    </row>
    <row r="32" spans="1:62">
      <c r="A32" s="222">
        <f t="shared" si="6"/>
        <v>18</v>
      </c>
      <c r="B32" s="277"/>
      <c r="C32" s="278"/>
      <c r="D32" s="279" t="s">
        <v>178</v>
      </c>
      <c r="E32" s="280"/>
      <c r="F32" s="280"/>
      <c r="G32" s="181">
        <f t="shared" si="0"/>
        <v>0</v>
      </c>
      <c r="H32" s="223">
        <f t="shared" si="5"/>
        <v>0</v>
      </c>
      <c r="I32" s="281"/>
      <c r="J32" s="281"/>
      <c r="K32" s="281"/>
      <c r="L32" s="281"/>
      <c r="M32" s="281"/>
      <c r="N32" s="281"/>
      <c r="O32" s="281"/>
      <c r="P32" s="282"/>
      <c r="Q32" s="283"/>
      <c r="R32" s="284"/>
      <c r="S32" s="284"/>
      <c r="T32" s="284"/>
      <c r="U32" s="283"/>
      <c r="V32" s="283"/>
      <c r="W32" s="283"/>
      <c r="X32" s="283"/>
      <c r="Y32" s="283"/>
      <c r="Z32" s="285"/>
      <c r="AA32" s="283"/>
      <c r="AB32" s="284"/>
      <c r="AC32" s="284"/>
      <c r="AD32" s="284"/>
      <c r="AE32" s="284"/>
      <c r="AF32" s="284"/>
      <c r="AG32" s="284"/>
      <c r="AH32" s="284"/>
      <c r="AI32" s="284"/>
      <c r="AJ32" s="285"/>
      <c r="AK32" s="283"/>
      <c r="AL32" s="284"/>
      <c r="AM32" s="284"/>
      <c r="AN32" s="284"/>
      <c r="AO32" s="284"/>
      <c r="AP32" s="284"/>
      <c r="AQ32" s="284"/>
      <c r="AR32" s="284"/>
      <c r="AS32" s="284"/>
      <c r="AT32" s="285"/>
      <c r="AU32" s="283"/>
      <c r="AV32" s="284"/>
      <c r="AW32" s="284"/>
      <c r="AX32" s="284"/>
      <c r="AY32" s="284"/>
      <c r="AZ32" s="284"/>
      <c r="BA32" s="284"/>
      <c r="BB32" s="284"/>
      <c r="BC32" s="284"/>
      <c r="BD32" s="286"/>
      <c r="BE32" s="287"/>
      <c r="BG32" s="80">
        <f t="shared" si="1"/>
        <v>0</v>
      </c>
      <c r="BH32" s="80">
        <f t="shared" si="2"/>
        <v>0</v>
      </c>
      <c r="BI32" s="80">
        <f t="shared" si="3"/>
        <v>0</v>
      </c>
      <c r="BJ32" s="80">
        <f t="shared" si="4"/>
        <v>0</v>
      </c>
    </row>
    <row r="33" spans="1:62">
      <c r="A33" s="222">
        <f t="shared" si="6"/>
        <v>19</v>
      </c>
      <c r="B33" s="277"/>
      <c r="C33" s="278"/>
      <c r="D33" s="279" t="s">
        <v>179</v>
      </c>
      <c r="E33" s="280"/>
      <c r="F33" s="280"/>
      <c r="G33" s="181">
        <f t="shared" si="0"/>
        <v>0</v>
      </c>
      <c r="H33" s="223">
        <f t="shared" si="5"/>
        <v>0</v>
      </c>
      <c r="I33" s="281"/>
      <c r="J33" s="281"/>
      <c r="K33" s="281"/>
      <c r="L33" s="281"/>
      <c r="M33" s="281"/>
      <c r="N33" s="281"/>
      <c r="O33" s="281"/>
      <c r="P33" s="282"/>
      <c r="Q33" s="283"/>
      <c r="R33" s="284"/>
      <c r="S33" s="284"/>
      <c r="T33" s="284"/>
      <c r="U33" s="283"/>
      <c r="V33" s="283"/>
      <c r="W33" s="283"/>
      <c r="X33" s="283"/>
      <c r="Y33" s="283"/>
      <c r="Z33" s="285"/>
      <c r="AA33" s="283"/>
      <c r="AB33" s="284"/>
      <c r="AC33" s="284"/>
      <c r="AD33" s="284"/>
      <c r="AE33" s="284"/>
      <c r="AF33" s="284"/>
      <c r="AG33" s="284"/>
      <c r="AH33" s="284"/>
      <c r="AI33" s="284"/>
      <c r="AJ33" s="285"/>
      <c r="AK33" s="283"/>
      <c r="AL33" s="284"/>
      <c r="AM33" s="284"/>
      <c r="AN33" s="284"/>
      <c r="AO33" s="284"/>
      <c r="AP33" s="284"/>
      <c r="AQ33" s="284"/>
      <c r="AR33" s="284"/>
      <c r="AS33" s="284"/>
      <c r="AT33" s="285"/>
      <c r="AU33" s="283"/>
      <c r="AV33" s="284"/>
      <c r="AW33" s="284"/>
      <c r="AX33" s="284"/>
      <c r="AY33" s="284"/>
      <c r="AZ33" s="284"/>
      <c r="BA33" s="284"/>
      <c r="BB33" s="284"/>
      <c r="BC33" s="284"/>
      <c r="BD33" s="286"/>
      <c r="BE33" s="287"/>
      <c r="BG33" s="80">
        <f t="shared" si="1"/>
        <v>0</v>
      </c>
      <c r="BH33" s="80">
        <f t="shared" si="2"/>
        <v>0</v>
      </c>
      <c r="BI33" s="80">
        <f t="shared" si="3"/>
        <v>0</v>
      </c>
      <c r="BJ33" s="80">
        <f t="shared" si="4"/>
        <v>0</v>
      </c>
    </row>
    <row r="34" spans="1:62">
      <c r="A34" s="222">
        <f t="shared" si="6"/>
        <v>20</v>
      </c>
      <c r="B34" s="277"/>
      <c r="C34" s="278"/>
      <c r="D34" s="279" t="s">
        <v>180</v>
      </c>
      <c r="E34" s="280"/>
      <c r="F34" s="280"/>
      <c r="G34" s="181">
        <f t="shared" si="0"/>
        <v>0</v>
      </c>
      <c r="H34" s="223">
        <f t="shared" si="5"/>
        <v>0</v>
      </c>
      <c r="I34" s="281"/>
      <c r="J34" s="281"/>
      <c r="K34" s="281"/>
      <c r="L34" s="281"/>
      <c r="M34" s="281"/>
      <c r="N34" s="281"/>
      <c r="O34" s="281"/>
      <c r="P34" s="282"/>
      <c r="Q34" s="283"/>
      <c r="R34" s="284"/>
      <c r="S34" s="284"/>
      <c r="T34" s="284"/>
      <c r="U34" s="283"/>
      <c r="V34" s="283"/>
      <c r="W34" s="283"/>
      <c r="X34" s="283"/>
      <c r="Y34" s="283"/>
      <c r="Z34" s="285"/>
      <c r="AA34" s="283"/>
      <c r="AB34" s="284"/>
      <c r="AC34" s="284"/>
      <c r="AD34" s="284"/>
      <c r="AE34" s="284"/>
      <c r="AF34" s="284"/>
      <c r="AG34" s="284"/>
      <c r="AH34" s="284"/>
      <c r="AI34" s="284"/>
      <c r="AJ34" s="285"/>
      <c r="AK34" s="283"/>
      <c r="AL34" s="284"/>
      <c r="AM34" s="284"/>
      <c r="AN34" s="284"/>
      <c r="AO34" s="284"/>
      <c r="AP34" s="284"/>
      <c r="AQ34" s="284"/>
      <c r="AR34" s="284"/>
      <c r="AS34" s="284"/>
      <c r="AT34" s="285"/>
      <c r="AU34" s="283"/>
      <c r="AV34" s="284"/>
      <c r="AW34" s="284"/>
      <c r="AX34" s="284"/>
      <c r="AY34" s="284"/>
      <c r="AZ34" s="284"/>
      <c r="BA34" s="284"/>
      <c r="BB34" s="284"/>
      <c r="BC34" s="284"/>
      <c r="BD34" s="286"/>
      <c r="BE34" s="287"/>
      <c r="BG34" s="80">
        <f t="shared" si="1"/>
        <v>0</v>
      </c>
      <c r="BH34" s="80">
        <f t="shared" si="2"/>
        <v>0</v>
      </c>
      <c r="BI34" s="80">
        <f t="shared" si="3"/>
        <v>0</v>
      </c>
      <c r="BJ34" s="80">
        <f t="shared" si="4"/>
        <v>0</v>
      </c>
    </row>
    <row r="35" spans="1:62">
      <c r="A35" s="222">
        <f t="shared" si="6"/>
        <v>21</v>
      </c>
      <c r="B35" s="277"/>
      <c r="C35" s="278"/>
      <c r="D35" s="279" t="s">
        <v>181</v>
      </c>
      <c r="E35" s="280"/>
      <c r="F35" s="280"/>
      <c r="G35" s="181">
        <f t="shared" si="0"/>
        <v>0</v>
      </c>
      <c r="H35" s="223">
        <f t="shared" si="5"/>
        <v>0</v>
      </c>
      <c r="I35" s="281"/>
      <c r="J35" s="281"/>
      <c r="K35" s="281"/>
      <c r="L35" s="281"/>
      <c r="M35" s="281"/>
      <c r="N35" s="281"/>
      <c r="O35" s="281"/>
      <c r="P35" s="282"/>
      <c r="Q35" s="283"/>
      <c r="R35" s="284"/>
      <c r="S35" s="284"/>
      <c r="T35" s="284"/>
      <c r="U35" s="283"/>
      <c r="V35" s="283"/>
      <c r="W35" s="283"/>
      <c r="X35" s="283"/>
      <c r="Y35" s="283"/>
      <c r="Z35" s="285"/>
      <c r="AA35" s="283"/>
      <c r="AB35" s="284"/>
      <c r="AC35" s="284"/>
      <c r="AD35" s="284"/>
      <c r="AE35" s="284"/>
      <c r="AF35" s="284"/>
      <c r="AG35" s="284"/>
      <c r="AH35" s="284"/>
      <c r="AI35" s="284"/>
      <c r="AJ35" s="285"/>
      <c r="AK35" s="283"/>
      <c r="AL35" s="284"/>
      <c r="AM35" s="284"/>
      <c r="AN35" s="284"/>
      <c r="AO35" s="284"/>
      <c r="AP35" s="284"/>
      <c r="AQ35" s="284"/>
      <c r="AR35" s="284"/>
      <c r="AS35" s="284"/>
      <c r="AT35" s="285"/>
      <c r="AU35" s="283"/>
      <c r="AV35" s="284"/>
      <c r="AW35" s="284"/>
      <c r="AX35" s="284"/>
      <c r="AY35" s="284"/>
      <c r="AZ35" s="284"/>
      <c r="BA35" s="284"/>
      <c r="BB35" s="284"/>
      <c r="BC35" s="284"/>
      <c r="BD35" s="286"/>
      <c r="BE35" s="287"/>
      <c r="BG35" s="80">
        <f t="shared" si="1"/>
        <v>0</v>
      </c>
      <c r="BH35" s="80">
        <f t="shared" si="2"/>
        <v>0</v>
      </c>
      <c r="BI35" s="80">
        <f t="shared" si="3"/>
        <v>0</v>
      </c>
      <c r="BJ35" s="80">
        <f t="shared" si="4"/>
        <v>0</v>
      </c>
    </row>
    <row r="36" spans="1:62">
      <c r="A36" s="222">
        <f t="shared" si="6"/>
        <v>22</v>
      </c>
      <c r="B36" s="277"/>
      <c r="C36" s="278"/>
      <c r="D36" s="279" t="s">
        <v>182</v>
      </c>
      <c r="E36" s="280"/>
      <c r="F36" s="280"/>
      <c r="G36" s="181">
        <f t="shared" si="0"/>
        <v>0</v>
      </c>
      <c r="H36" s="223">
        <f t="shared" si="5"/>
        <v>0</v>
      </c>
      <c r="I36" s="281"/>
      <c r="J36" s="281"/>
      <c r="K36" s="281"/>
      <c r="L36" s="281"/>
      <c r="M36" s="281"/>
      <c r="N36" s="281"/>
      <c r="O36" s="281"/>
      <c r="P36" s="282"/>
      <c r="Q36" s="283"/>
      <c r="R36" s="284"/>
      <c r="S36" s="284"/>
      <c r="T36" s="284"/>
      <c r="U36" s="283"/>
      <c r="V36" s="283"/>
      <c r="W36" s="283"/>
      <c r="X36" s="283"/>
      <c r="Y36" s="283"/>
      <c r="Z36" s="285"/>
      <c r="AA36" s="283"/>
      <c r="AB36" s="284"/>
      <c r="AC36" s="284"/>
      <c r="AD36" s="284"/>
      <c r="AE36" s="284"/>
      <c r="AF36" s="284"/>
      <c r="AG36" s="284"/>
      <c r="AH36" s="284"/>
      <c r="AI36" s="284"/>
      <c r="AJ36" s="285"/>
      <c r="AK36" s="283"/>
      <c r="AL36" s="284"/>
      <c r="AM36" s="284"/>
      <c r="AN36" s="284"/>
      <c r="AO36" s="284"/>
      <c r="AP36" s="284"/>
      <c r="AQ36" s="284"/>
      <c r="AR36" s="284"/>
      <c r="AS36" s="284"/>
      <c r="AT36" s="285"/>
      <c r="AU36" s="283"/>
      <c r="AV36" s="284"/>
      <c r="AW36" s="284"/>
      <c r="AX36" s="284"/>
      <c r="AY36" s="284"/>
      <c r="AZ36" s="284"/>
      <c r="BA36" s="284"/>
      <c r="BB36" s="284"/>
      <c r="BC36" s="284"/>
      <c r="BD36" s="286"/>
      <c r="BE36" s="287"/>
      <c r="BG36" s="80">
        <f t="shared" si="1"/>
        <v>0</v>
      </c>
      <c r="BH36" s="80">
        <f t="shared" si="2"/>
        <v>0</v>
      </c>
      <c r="BI36" s="80">
        <f t="shared" si="3"/>
        <v>0</v>
      </c>
      <c r="BJ36" s="80">
        <f t="shared" si="4"/>
        <v>0</v>
      </c>
    </row>
    <row r="37" spans="1:62">
      <c r="A37" s="222">
        <f t="shared" si="6"/>
        <v>23</v>
      </c>
      <c r="B37" s="277"/>
      <c r="C37" s="278"/>
      <c r="D37" s="279" t="s">
        <v>183</v>
      </c>
      <c r="E37" s="280"/>
      <c r="F37" s="280"/>
      <c r="G37" s="181">
        <f t="shared" si="0"/>
        <v>0</v>
      </c>
      <c r="H37" s="223">
        <f t="shared" si="5"/>
        <v>0</v>
      </c>
      <c r="I37" s="281"/>
      <c r="J37" s="281"/>
      <c r="K37" s="281"/>
      <c r="L37" s="281"/>
      <c r="M37" s="281"/>
      <c r="N37" s="281"/>
      <c r="O37" s="281"/>
      <c r="P37" s="282"/>
      <c r="Q37" s="283"/>
      <c r="R37" s="284"/>
      <c r="S37" s="284"/>
      <c r="T37" s="284"/>
      <c r="U37" s="283"/>
      <c r="V37" s="283"/>
      <c r="W37" s="283"/>
      <c r="X37" s="283"/>
      <c r="Y37" s="283"/>
      <c r="Z37" s="285"/>
      <c r="AA37" s="283"/>
      <c r="AB37" s="284"/>
      <c r="AC37" s="284"/>
      <c r="AD37" s="284"/>
      <c r="AE37" s="284"/>
      <c r="AF37" s="284"/>
      <c r="AG37" s="284"/>
      <c r="AH37" s="284"/>
      <c r="AI37" s="284"/>
      <c r="AJ37" s="285"/>
      <c r="AK37" s="283"/>
      <c r="AL37" s="284"/>
      <c r="AM37" s="284"/>
      <c r="AN37" s="284"/>
      <c r="AO37" s="284"/>
      <c r="AP37" s="284"/>
      <c r="AQ37" s="284"/>
      <c r="AR37" s="284"/>
      <c r="AS37" s="284"/>
      <c r="AT37" s="285"/>
      <c r="AU37" s="283"/>
      <c r="AV37" s="284"/>
      <c r="AW37" s="284"/>
      <c r="AX37" s="284"/>
      <c r="AY37" s="284"/>
      <c r="AZ37" s="284"/>
      <c r="BA37" s="284"/>
      <c r="BB37" s="284"/>
      <c r="BC37" s="284"/>
      <c r="BD37" s="286"/>
      <c r="BE37" s="287"/>
      <c r="BG37" s="80">
        <f t="shared" si="1"/>
        <v>0</v>
      </c>
      <c r="BH37" s="80">
        <f t="shared" si="2"/>
        <v>0</v>
      </c>
      <c r="BI37" s="80">
        <f t="shared" si="3"/>
        <v>0</v>
      </c>
      <c r="BJ37" s="80">
        <f t="shared" si="4"/>
        <v>0</v>
      </c>
    </row>
    <row r="38" spans="1:62">
      <c r="A38" s="222">
        <f t="shared" si="6"/>
        <v>24</v>
      </c>
      <c r="B38" s="277"/>
      <c r="C38" s="278"/>
      <c r="D38" s="279" t="s">
        <v>184</v>
      </c>
      <c r="E38" s="280"/>
      <c r="F38" s="280"/>
      <c r="G38" s="181">
        <f t="shared" si="0"/>
        <v>0</v>
      </c>
      <c r="H38" s="223">
        <f t="shared" si="5"/>
        <v>0</v>
      </c>
      <c r="I38" s="281"/>
      <c r="J38" s="281"/>
      <c r="K38" s="281"/>
      <c r="L38" s="281"/>
      <c r="M38" s="281"/>
      <c r="N38" s="281"/>
      <c r="O38" s="281"/>
      <c r="P38" s="282"/>
      <c r="Q38" s="283"/>
      <c r="R38" s="284"/>
      <c r="S38" s="284"/>
      <c r="T38" s="284"/>
      <c r="U38" s="283"/>
      <c r="V38" s="283"/>
      <c r="W38" s="283"/>
      <c r="X38" s="283"/>
      <c r="Y38" s="283"/>
      <c r="Z38" s="285"/>
      <c r="AA38" s="283"/>
      <c r="AB38" s="284"/>
      <c r="AC38" s="284"/>
      <c r="AD38" s="284"/>
      <c r="AE38" s="284"/>
      <c r="AF38" s="284"/>
      <c r="AG38" s="284"/>
      <c r="AH38" s="284"/>
      <c r="AI38" s="284"/>
      <c r="AJ38" s="285"/>
      <c r="AK38" s="283"/>
      <c r="AL38" s="284"/>
      <c r="AM38" s="284"/>
      <c r="AN38" s="284"/>
      <c r="AO38" s="284"/>
      <c r="AP38" s="284"/>
      <c r="AQ38" s="284"/>
      <c r="AR38" s="284"/>
      <c r="AS38" s="284"/>
      <c r="AT38" s="285"/>
      <c r="AU38" s="283"/>
      <c r="AV38" s="284"/>
      <c r="AW38" s="284"/>
      <c r="AX38" s="284"/>
      <c r="AY38" s="284"/>
      <c r="AZ38" s="284"/>
      <c r="BA38" s="284"/>
      <c r="BB38" s="284"/>
      <c r="BC38" s="284"/>
      <c r="BD38" s="286"/>
      <c r="BE38" s="287"/>
      <c r="BG38" s="80">
        <f t="shared" si="1"/>
        <v>0</v>
      </c>
      <c r="BH38" s="80">
        <f t="shared" si="2"/>
        <v>0</v>
      </c>
      <c r="BI38" s="80">
        <f t="shared" si="3"/>
        <v>0</v>
      </c>
      <c r="BJ38" s="80">
        <f t="shared" si="4"/>
        <v>0</v>
      </c>
    </row>
    <row r="39" spans="1:62">
      <c r="A39" s="222">
        <f t="shared" si="6"/>
        <v>25</v>
      </c>
      <c r="B39" s="277"/>
      <c r="C39" s="278"/>
      <c r="D39" s="279" t="s">
        <v>185</v>
      </c>
      <c r="E39" s="280"/>
      <c r="F39" s="280"/>
      <c r="G39" s="181">
        <f t="shared" si="0"/>
        <v>0</v>
      </c>
      <c r="H39" s="223">
        <f t="shared" si="5"/>
        <v>0</v>
      </c>
      <c r="I39" s="281"/>
      <c r="J39" s="281"/>
      <c r="K39" s="281"/>
      <c r="L39" s="281"/>
      <c r="M39" s="281"/>
      <c r="N39" s="281"/>
      <c r="O39" s="281"/>
      <c r="P39" s="282"/>
      <c r="Q39" s="283"/>
      <c r="R39" s="284"/>
      <c r="S39" s="284"/>
      <c r="T39" s="284"/>
      <c r="U39" s="283"/>
      <c r="V39" s="283"/>
      <c r="W39" s="283"/>
      <c r="X39" s="283"/>
      <c r="Y39" s="283"/>
      <c r="Z39" s="285"/>
      <c r="AA39" s="283"/>
      <c r="AB39" s="284"/>
      <c r="AC39" s="284"/>
      <c r="AD39" s="284"/>
      <c r="AE39" s="284"/>
      <c r="AF39" s="284"/>
      <c r="AG39" s="284"/>
      <c r="AH39" s="284"/>
      <c r="AI39" s="284"/>
      <c r="AJ39" s="285"/>
      <c r="AK39" s="283"/>
      <c r="AL39" s="284"/>
      <c r="AM39" s="284"/>
      <c r="AN39" s="284"/>
      <c r="AO39" s="284"/>
      <c r="AP39" s="284"/>
      <c r="AQ39" s="284"/>
      <c r="AR39" s="284"/>
      <c r="AS39" s="284"/>
      <c r="AT39" s="285"/>
      <c r="AU39" s="283"/>
      <c r="AV39" s="284"/>
      <c r="AW39" s="284"/>
      <c r="AX39" s="284"/>
      <c r="AY39" s="284"/>
      <c r="AZ39" s="284"/>
      <c r="BA39" s="284"/>
      <c r="BB39" s="284"/>
      <c r="BC39" s="284"/>
      <c r="BD39" s="286"/>
      <c r="BE39" s="287"/>
      <c r="BG39" s="80">
        <f t="shared" si="1"/>
        <v>0</v>
      </c>
      <c r="BH39" s="80">
        <f t="shared" si="2"/>
        <v>0</v>
      </c>
      <c r="BI39" s="80">
        <f t="shared" si="3"/>
        <v>0</v>
      </c>
      <c r="BJ39" s="80">
        <f t="shared" si="4"/>
        <v>0</v>
      </c>
    </row>
    <row r="40" spans="1:62">
      <c r="A40" s="222">
        <f t="shared" si="6"/>
        <v>26</v>
      </c>
      <c r="B40" s="277"/>
      <c r="C40" s="278"/>
      <c r="D40" s="279" t="s">
        <v>186</v>
      </c>
      <c r="E40" s="280"/>
      <c r="F40" s="280"/>
      <c r="G40" s="181">
        <f t="shared" si="0"/>
        <v>0</v>
      </c>
      <c r="H40" s="223">
        <f t="shared" si="5"/>
        <v>0</v>
      </c>
      <c r="I40" s="281"/>
      <c r="J40" s="281"/>
      <c r="K40" s="281"/>
      <c r="L40" s="281"/>
      <c r="M40" s="281"/>
      <c r="N40" s="281"/>
      <c r="O40" s="281"/>
      <c r="P40" s="282"/>
      <c r="Q40" s="283"/>
      <c r="R40" s="284"/>
      <c r="S40" s="284"/>
      <c r="T40" s="284"/>
      <c r="U40" s="283"/>
      <c r="V40" s="283"/>
      <c r="W40" s="283"/>
      <c r="X40" s="283"/>
      <c r="Y40" s="283"/>
      <c r="Z40" s="285"/>
      <c r="AA40" s="283"/>
      <c r="AB40" s="284"/>
      <c r="AC40" s="284"/>
      <c r="AD40" s="284"/>
      <c r="AE40" s="284"/>
      <c r="AF40" s="284"/>
      <c r="AG40" s="284"/>
      <c r="AH40" s="284"/>
      <c r="AI40" s="284"/>
      <c r="AJ40" s="285"/>
      <c r="AK40" s="283"/>
      <c r="AL40" s="284"/>
      <c r="AM40" s="284"/>
      <c r="AN40" s="284"/>
      <c r="AO40" s="284"/>
      <c r="AP40" s="284"/>
      <c r="AQ40" s="284"/>
      <c r="AR40" s="284"/>
      <c r="AS40" s="284"/>
      <c r="AT40" s="285"/>
      <c r="AU40" s="283"/>
      <c r="AV40" s="284"/>
      <c r="AW40" s="284"/>
      <c r="AX40" s="284"/>
      <c r="AY40" s="284"/>
      <c r="AZ40" s="284"/>
      <c r="BA40" s="284"/>
      <c r="BB40" s="284"/>
      <c r="BC40" s="284"/>
      <c r="BD40" s="286"/>
      <c r="BE40" s="287"/>
      <c r="BG40" s="80">
        <f t="shared" si="1"/>
        <v>0</v>
      </c>
      <c r="BH40" s="80">
        <f t="shared" si="2"/>
        <v>0</v>
      </c>
      <c r="BI40" s="80">
        <f t="shared" si="3"/>
        <v>0</v>
      </c>
      <c r="BJ40" s="80">
        <f t="shared" si="4"/>
        <v>0</v>
      </c>
    </row>
    <row r="41" spans="1:62">
      <c r="A41" s="222">
        <f t="shared" si="6"/>
        <v>27</v>
      </c>
      <c r="B41" s="277"/>
      <c r="C41" s="278"/>
      <c r="D41" s="279" t="s">
        <v>187</v>
      </c>
      <c r="E41" s="280"/>
      <c r="F41" s="280"/>
      <c r="G41" s="181">
        <f t="shared" si="0"/>
        <v>0</v>
      </c>
      <c r="H41" s="223">
        <f t="shared" si="5"/>
        <v>0</v>
      </c>
      <c r="I41" s="281"/>
      <c r="J41" s="281"/>
      <c r="K41" s="281"/>
      <c r="L41" s="281"/>
      <c r="M41" s="281"/>
      <c r="N41" s="281"/>
      <c r="O41" s="281"/>
      <c r="P41" s="282"/>
      <c r="Q41" s="283"/>
      <c r="R41" s="284"/>
      <c r="S41" s="284"/>
      <c r="T41" s="284"/>
      <c r="U41" s="283"/>
      <c r="V41" s="283"/>
      <c r="W41" s="283"/>
      <c r="X41" s="283"/>
      <c r="Y41" s="283"/>
      <c r="Z41" s="285"/>
      <c r="AA41" s="283"/>
      <c r="AB41" s="284"/>
      <c r="AC41" s="284"/>
      <c r="AD41" s="284"/>
      <c r="AE41" s="284"/>
      <c r="AF41" s="284"/>
      <c r="AG41" s="284"/>
      <c r="AH41" s="284"/>
      <c r="AI41" s="284"/>
      <c r="AJ41" s="285"/>
      <c r="AK41" s="283"/>
      <c r="AL41" s="284"/>
      <c r="AM41" s="284"/>
      <c r="AN41" s="284"/>
      <c r="AO41" s="284"/>
      <c r="AP41" s="284"/>
      <c r="AQ41" s="284"/>
      <c r="AR41" s="284"/>
      <c r="AS41" s="284"/>
      <c r="AT41" s="285"/>
      <c r="AU41" s="283"/>
      <c r="AV41" s="284"/>
      <c r="AW41" s="284"/>
      <c r="AX41" s="284"/>
      <c r="AY41" s="284"/>
      <c r="AZ41" s="284"/>
      <c r="BA41" s="284"/>
      <c r="BB41" s="284"/>
      <c r="BC41" s="284"/>
      <c r="BD41" s="286"/>
      <c r="BE41" s="287"/>
      <c r="BG41" s="80">
        <f t="shared" si="1"/>
        <v>0</v>
      </c>
      <c r="BH41" s="80">
        <f t="shared" si="2"/>
        <v>0</v>
      </c>
      <c r="BI41" s="80">
        <f t="shared" si="3"/>
        <v>0</v>
      </c>
      <c r="BJ41" s="80">
        <f t="shared" si="4"/>
        <v>0</v>
      </c>
    </row>
    <row r="42" spans="1:62">
      <c r="A42" s="222">
        <f t="shared" si="6"/>
        <v>28</v>
      </c>
      <c r="B42" s="277"/>
      <c r="C42" s="278"/>
      <c r="D42" s="279" t="s">
        <v>188</v>
      </c>
      <c r="E42" s="280"/>
      <c r="F42" s="280"/>
      <c r="G42" s="181">
        <f t="shared" si="0"/>
        <v>0</v>
      </c>
      <c r="H42" s="223">
        <f t="shared" si="5"/>
        <v>0</v>
      </c>
      <c r="I42" s="281"/>
      <c r="J42" s="281"/>
      <c r="K42" s="281"/>
      <c r="L42" s="281"/>
      <c r="M42" s="281"/>
      <c r="N42" s="281"/>
      <c r="O42" s="281"/>
      <c r="P42" s="282"/>
      <c r="Q42" s="283"/>
      <c r="R42" s="284"/>
      <c r="S42" s="284"/>
      <c r="T42" s="284"/>
      <c r="U42" s="283"/>
      <c r="V42" s="283"/>
      <c r="W42" s="283"/>
      <c r="X42" s="283"/>
      <c r="Y42" s="283"/>
      <c r="Z42" s="285"/>
      <c r="AA42" s="283"/>
      <c r="AB42" s="284"/>
      <c r="AC42" s="284"/>
      <c r="AD42" s="284"/>
      <c r="AE42" s="284"/>
      <c r="AF42" s="284"/>
      <c r="AG42" s="284"/>
      <c r="AH42" s="284"/>
      <c r="AI42" s="284"/>
      <c r="AJ42" s="285"/>
      <c r="AK42" s="283"/>
      <c r="AL42" s="284"/>
      <c r="AM42" s="284"/>
      <c r="AN42" s="284"/>
      <c r="AO42" s="284"/>
      <c r="AP42" s="284"/>
      <c r="AQ42" s="284"/>
      <c r="AR42" s="284"/>
      <c r="AS42" s="284"/>
      <c r="AT42" s="285"/>
      <c r="AU42" s="283"/>
      <c r="AV42" s="284"/>
      <c r="AW42" s="284"/>
      <c r="AX42" s="284"/>
      <c r="AY42" s="284"/>
      <c r="AZ42" s="284"/>
      <c r="BA42" s="284"/>
      <c r="BB42" s="284"/>
      <c r="BC42" s="284"/>
      <c r="BD42" s="286"/>
      <c r="BE42" s="287"/>
      <c r="BG42" s="80">
        <f t="shared" si="1"/>
        <v>0</v>
      </c>
      <c r="BH42" s="80">
        <f t="shared" si="2"/>
        <v>0</v>
      </c>
      <c r="BI42" s="80">
        <f t="shared" si="3"/>
        <v>0</v>
      </c>
      <c r="BJ42" s="80">
        <f t="shared" si="4"/>
        <v>0</v>
      </c>
    </row>
    <row r="43" spans="1:62">
      <c r="A43" s="222">
        <f t="shared" si="6"/>
        <v>29</v>
      </c>
      <c r="B43" s="277"/>
      <c r="C43" s="278"/>
      <c r="D43" s="279" t="s">
        <v>189</v>
      </c>
      <c r="E43" s="280"/>
      <c r="F43" s="280"/>
      <c r="G43" s="181">
        <f t="shared" si="0"/>
        <v>0</v>
      </c>
      <c r="H43" s="223">
        <f t="shared" si="5"/>
        <v>0</v>
      </c>
      <c r="I43" s="281"/>
      <c r="J43" s="281"/>
      <c r="K43" s="281"/>
      <c r="L43" s="281"/>
      <c r="M43" s="281"/>
      <c r="N43" s="281"/>
      <c r="O43" s="281"/>
      <c r="P43" s="282"/>
      <c r="Q43" s="283"/>
      <c r="R43" s="284"/>
      <c r="S43" s="284"/>
      <c r="T43" s="284"/>
      <c r="U43" s="283"/>
      <c r="V43" s="283"/>
      <c r="W43" s="283"/>
      <c r="X43" s="283"/>
      <c r="Y43" s="283"/>
      <c r="Z43" s="285"/>
      <c r="AA43" s="283"/>
      <c r="AB43" s="284"/>
      <c r="AC43" s="284"/>
      <c r="AD43" s="284"/>
      <c r="AE43" s="284"/>
      <c r="AF43" s="284"/>
      <c r="AG43" s="284"/>
      <c r="AH43" s="284"/>
      <c r="AI43" s="284"/>
      <c r="AJ43" s="285"/>
      <c r="AK43" s="283"/>
      <c r="AL43" s="284"/>
      <c r="AM43" s="284"/>
      <c r="AN43" s="284"/>
      <c r="AO43" s="284"/>
      <c r="AP43" s="284"/>
      <c r="AQ43" s="284"/>
      <c r="AR43" s="284"/>
      <c r="AS43" s="284"/>
      <c r="AT43" s="285"/>
      <c r="AU43" s="283"/>
      <c r="AV43" s="284"/>
      <c r="AW43" s="284"/>
      <c r="AX43" s="284"/>
      <c r="AY43" s="284"/>
      <c r="AZ43" s="284"/>
      <c r="BA43" s="284"/>
      <c r="BB43" s="284"/>
      <c r="BC43" s="284"/>
      <c r="BD43" s="286"/>
      <c r="BE43" s="287"/>
      <c r="BG43" s="80">
        <f t="shared" si="1"/>
        <v>0</v>
      </c>
      <c r="BH43" s="80">
        <f t="shared" si="2"/>
        <v>0</v>
      </c>
      <c r="BI43" s="80">
        <f t="shared" si="3"/>
        <v>0</v>
      </c>
      <c r="BJ43" s="80">
        <f t="shared" si="4"/>
        <v>0</v>
      </c>
    </row>
    <row r="44" spans="1:62">
      <c r="A44" s="222">
        <f t="shared" si="6"/>
        <v>30</v>
      </c>
      <c r="B44" s="277"/>
      <c r="C44" s="278"/>
      <c r="D44" s="279" t="s">
        <v>190</v>
      </c>
      <c r="E44" s="280"/>
      <c r="F44" s="280"/>
      <c r="G44" s="181">
        <f t="shared" si="0"/>
        <v>0</v>
      </c>
      <c r="H44" s="223">
        <f t="shared" si="5"/>
        <v>0</v>
      </c>
      <c r="I44" s="281"/>
      <c r="J44" s="281"/>
      <c r="K44" s="281"/>
      <c r="L44" s="281"/>
      <c r="M44" s="281"/>
      <c r="N44" s="281"/>
      <c r="O44" s="281"/>
      <c r="P44" s="282"/>
      <c r="Q44" s="283"/>
      <c r="R44" s="284"/>
      <c r="S44" s="284"/>
      <c r="T44" s="284"/>
      <c r="U44" s="283"/>
      <c r="V44" s="283"/>
      <c r="W44" s="283"/>
      <c r="X44" s="283"/>
      <c r="Y44" s="283"/>
      <c r="Z44" s="285"/>
      <c r="AA44" s="283"/>
      <c r="AB44" s="284"/>
      <c r="AC44" s="284"/>
      <c r="AD44" s="284"/>
      <c r="AE44" s="284"/>
      <c r="AF44" s="284"/>
      <c r="AG44" s="284"/>
      <c r="AH44" s="284"/>
      <c r="AI44" s="284"/>
      <c r="AJ44" s="285"/>
      <c r="AK44" s="283"/>
      <c r="AL44" s="284"/>
      <c r="AM44" s="284"/>
      <c r="AN44" s="284"/>
      <c r="AO44" s="284"/>
      <c r="AP44" s="284"/>
      <c r="AQ44" s="284"/>
      <c r="AR44" s="284"/>
      <c r="AS44" s="284"/>
      <c r="AT44" s="285"/>
      <c r="AU44" s="283"/>
      <c r="AV44" s="284"/>
      <c r="AW44" s="284"/>
      <c r="AX44" s="284"/>
      <c r="AY44" s="284"/>
      <c r="AZ44" s="284"/>
      <c r="BA44" s="284"/>
      <c r="BB44" s="284"/>
      <c r="BC44" s="284"/>
      <c r="BD44" s="286"/>
      <c r="BE44" s="287"/>
      <c r="BG44" s="80">
        <f t="shared" si="1"/>
        <v>0</v>
      </c>
      <c r="BH44" s="80">
        <f t="shared" si="2"/>
        <v>0</v>
      </c>
      <c r="BI44" s="80">
        <f t="shared" si="3"/>
        <v>0</v>
      </c>
      <c r="BJ44" s="80">
        <f t="shared" si="4"/>
        <v>0</v>
      </c>
    </row>
    <row r="45" spans="1:62">
      <c r="A45" s="222">
        <f t="shared" si="6"/>
        <v>31</v>
      </c>
      <c r="B45" s="277"/>
      <c r="C45" s="278"/>
      <c r="D45" s="279" t="s">
        <v>191</v>
      </c>
      <c r="E45" s="280"/>
      <c r="F45" s="280"/>
      <c r="G45" s="181">
        <f t="shared" si="0"/>
        <v>0</v>
      </c>
      <c r="H45" s="223">
        <f t="shared" si="5"/>
        <v>0</v>
      </c>
      <c r="I45" s="281"/>
      <c r="J45" s="281"/>
      <c r="K45" s="281"/>
      <c r="L45" s="281"/>
      <c r="M45" s="281"/>
      <c r="N45" s="281"/>
      <c r="O45" s="281"/>
      <c r="P45" s="282"/>
      <c r="Q45" s="283"/>
      <c r="R45" s="284"/>
      <c r="S45" s="284"/>
      <c r="T45" s="284"/>
      <c r="U45" s="283"/>
      <c r="V45" s="283"/>
      <c r="W45" s="283"/>
      <c r="X45" s="283"/>
      <c r="Y45" s="283"/>
      <c r="Z45" s="285"/>
      <c r="AA45" s="283"/>
      <c r="AB45" s="284"/>
      <c r="AC45" s="284"/>
      <c r="AD45" s="284"/>
      <c r="AE45" s="284"/>
      <c r="AF45" s="284"/>
      <c r="AG45" s="284"/>
      <c r="AH45" s="284"/>
      <c r="AI45" s="284"/>
      <c r="AJ45" s="285"/>
      <c r="AK45" s="283"/>
      <c r="AL45" s="284"/>
      <c r="AM45" s="284"/>
      <c r="AN45" s="284"/>
      <c r="AO45" s="284"/>
      <c r="AP45" s="284"/>
      <c r="AQ45" s="284"/>
      <c r="AR45" s="284"/>
      <c r="AS45" s="284"/>
      <c r="AT45" s="285"/>
      <c r="AU45" s="283"/>
      <c r="AV45" s="284"/>
      <c r="AW45" s="284"/>
      <c r="AX45" s="284"/>
      <c r="AY45" s="284"/>
      <c r="AZ45" s="284"/>
      <c r="BA45" s="284"/>
      <c r="BB45" s="284"/>
      <c r="BC45" s="284"/>
      <c r="BD45" s="286"/>
      <c r="BE45" s="287"/>
      <c r="BG45" s="80">
        <f t="shared" si="1"/>
        <v>0</v>
      </c>
      <c r="BH45" s="80">
        <f t="shared" si="2"/>
        <v>0</v>
      </c>
      <c r="BI45" s="80">
        <f t="shared" si="3"/>
        <v>0</v>
      </c>
      <c r="BJ45" s="80">
        <f t="shared" si="4"/>
        <v>0</v>
      </c>
    </row>
    <row r="46" spans="1:62">
      <c r="A46" s="222">
        <f t="shared" si="6"/>
        <v>32</v>
      </c>
      <c r="B46" s="277"/>
      <c r="C46" s="278"/>
      <c r="D46" s="279" t="s">
        <v>192</v>
      </c>
      <c r="E46" s="280"/>
      <c r="F46" s="280"/>
      <c r="G46" s="181">
        <f t="shared" si="0"/>
        <v>0</v>
      </c>
      <c r="H46" s="223">
        <f t="shared" si="5"/>
        <v>0</v>
      </c>
      <c r="I46" s="281"/>
      <c r="J46" s="281"/>
      <c r="K46" s="281"/>
      <c r="L46" s="281"/>
      <c r="M46" s="281"/>
      <c r="N46" s="281"/>
      <c r="O46" s="281"/>
      <c r="P46" s="282"/>
      <c r="Q46" s="283"/>
      <c r="R46" s="284"/>
      <c r="S46" s="284"/>
      <c r="T46" s="284"/>
      <c r="U46" s="283"/>
      <c r="V46" s="283"/>
      <c r="W46" s="283"/>
      <c r="X46" s="283"/>
      <c r="Y46" s="283"/>
      <c r="Z46" s="285"/>
      <c r="AA46" s="283"/>
      <c r="AB46" s="284"/>
      <c r="AC46" s="284"/>
      <c r="AD46" s="284"/>
      <c r="AE46" s="284"/>
      <c r="AF46" s="284"/>
      <c r="AG46" s="284"/>
      <c r="AH46" s="284"/>
      <c r="AI46" s="284"/>
      <c r="AJ46" s="285"/>
      <c r="AK46" s="283"/>
      <c r="AL46" s="284"/>
      <c r="AM46" s="284"/>
      <c r="AN46" s="284"/>
      <c r="AO46" s="284"/>
      <c r="AP46" s="284"/>
      <c r="AQ46" s="284"/>
      <c r="AR46" s="284"/>
      <c r="AS46" s="284"/>
      <c r="AT46" s="285"/>
      <c r="AU46" s="283"/>
      <c r="AV46" s="284"/>
      <c r="AW46" s="284"/>
      <c r="AX46" s="284"/>
      <c r="AY46" s="284"/>
      <c r="AZ46" s="284"/>
      <c r="BA46" s="284"/>
      <c r="BB46" s="284"/>
      <c r="BC46" s="284"/>
      <c r="BD46" s="286"/>
      <c r="BE46" s="287"/>
      <c r="BG46" s="80">
        <f t="shared" ref="BG46:BG77" si="7">($G46/1000)*Y46</f>
        <v>0</v>
      </c>
      <c r="BH46" s="80">
        <f t="shared" ref="BH46:BH77" si="8">($G46/1000)*AI46</f>
        <v>0</v>
      </c>
      <c r="BI46" s="80">
        <f t="shared" ref="BI46:BI77" si="9">($G46/1000)*AS46</f>
        <v>0</v>
      </c>
      <c r="BJ46" s="80">
        <f t="shared" si="4"/>
        <v>0</v>
      </c>
    </row>
    <row r="47" spans="1:62">
      <c r="A47" s="222">
        <f t="shared" si="6"/>
        <v>33</v>
      </c>
      <c r="B47" s="277"/>
      <c r="C47" s="278"/>
      <c r="D47" s="279" t="s">
        <v>193</v>
      </c>
      <c r="E47" s="280"/>
      <c r="F47" s="280"/>
      <c r="G47" s="181">
        <f t="shared" si="0"/>
        <v>0</v>
      </c>
      <c r="H47" s="223">
        <f t="shared" si="5"/>
        <v>0</v>
      </c>
      <c r="I47" s="281"/>
      <c r="J47" s="281"/>
      <c r="K47" s="281"/>
      <c r="L47" s="281"/>
      <c r="M47" s="281"/>
      <c r="N47" s="281"/>
      <c r="O47" s="281"/>
      <c r="P47" s="282"/>
      <c r="Q47" s="283"/>
      <c r="R47" s="284"/>
      <c r="S47" s="284"/>
      <c r="T47" s="284"/>
      <c r="U47" s="283"/>
      <c r="V47" s="283"/>
      <c r="W47" s="283"/>
      <c r="X47" s="283"/>
      <c r="Y47" s="283"/>
      <c r="Z47" s="285"/>
      <c r="AA47" s="283"/>
      <c r="AB47" s="284"/>
      <c r="AC47" s="284"/>
      <c r="AD47" s="284"/>
      <c r="AE47" s="284"/>
      <c r="AF47" s="284"/>
      <c r="AG47" s="284"/>
      <c r="AH47" s="284"/>
      <c r="AI47" s="284"/>
      <c r="AJ47" s="285"/>
      <c r="AK47" s="283"/>
      <c r="AL47" s="284"/>
      <c r="AM47" s="284"/>
      <c r="AN47" s="284"/>
      <c r="AO47" s="284"/>
      <c r="AP47" s="284"/>
      <c r="AQ47" s="284"/>
      <c r="AR47" s="284"/>
      <c r="AS47" s="284"/>
      <c r="AT47" s="285"/>
      <c r="AU47" s="283"/>
      <c r="AV47" s="284"/>
      <c r="AW47" s="284"/>
      <c r="AX47" s="284"/>
      <c r="AY47" s="284"/>
      <c r="AZ47" s="284"/>
      <c r="BA47" s="284"/>
      <c r="BB47" s="284"/>
      <c r="BC47" s="284"/>
      <c r="BD47" s="286"/>
      <c r="BE47" s="287"/>
      <c r="BG47" s="80">
        <f t="shared" si="7"/>
        <v>0</v>
      </c>
      <c r="BH47" s="80">
        <f t="shared" si="8"/>
        <v>0</v>
      </c>
      <c r="BI47" s="80">
        <f t="shared" si="9"/>
        <v>0</v>
      </c>
      <c r="BJ47" s="80">
        <f t="shared" si="4"/>
        <v>0</v>
      </c>
    </row>
    <row r="48" spans="1:62">
      <c r="A48" s="222">
        <f t="shared" si="6"/>
        <v>34</v>
      </c>
      <c r="B48" s="277"/>
      <c r="C48" s="278"/>
      <c r="D48" s="279" t="s">
        <v>194</v>
      </c>
      <c r="E48" s="280"/>
      <c r="F48" s="280"/>
      <c r="G48" s="181">
        <f t="shared" si="0"/>
        <v>0</v>
      </c>
      <c r="H48" s="223">
        <f t="shared" si="5"/>
        <v>0</v>
      </c>
      <c r="I48" s="281"/>
      <c r="J48" s="281"/>
      <c r="K48" s="281"/>
      <c r="L48" s="281"/>
      <c r="M48" s="281"/>
      <c r="N48" s="281"/>
      <c r="O48" s="281"/>
      <c r="P48" s="282"/>
      <c r="Q48" s="283"/>
      <c r="R48" s="284"/>
      <c r="S48" s="284"/>
      <c r="T48" s="284"/>
      <c r="U48" s="283"/>
      <c r="V48" s="283"/>
      <c r="W48" s="283"/>
      <c r="X48" s="283"/>
      <c r="Y48" s="283"/>
      <c r="Z48" s="285"/>
      <c r="AA48" s="283"/>
      <c r="AB48" s="284"/>
      <c r="AC48" s="284"/>
      <c r="AD48" s="284"/>
      <c r="AE48" s="284"/>
      <c r="AF48" s="284"/>
      <c r="AG48" s="284"/>
      <c r="AH48" s="284"/>
      <c r="AI48" s="284"/>
      <c r="AJ48" s="285"/>
      <c r="AK48" s="283"/>
      <c r="AL48" s="284"/>
      <c r="AM48" s="284"/>
      <c r="AN48" s="284"/>
      <c r="AO48" s="284"/>
      <c r="AP48" s="284"/>
      <c r="AQ48" s="284"/>
      <c r="AR48" s="284"/>
      <c r="AS48" s="284"/>
      <c r="AT48" s="285"/>
      <c r="AU48" s="283"/>
      <c r="AV48" s="284"/>
      <c r="AW48" s="284"/>
      <c r="AX48" s="284"/>
      <c r="AY48" s="284"/>
      <c r="AZ48" s="284"/>
      <c r="BA48" s="284"/>
      <c r="BB48" s="284"/>
      <c r="BC48" s="284"/>
      <c r="BD48" s="286"/>
      <c r="BE48" s="287"/>
      <c r="BG48" s="80">
        <f t="shared" si="7"/>
        <v>0</v>
      </c>
      <c r="BH48" s="80">
        <f t="shared" si="8"/>
        <v>0</v>
      </c>
      <c r="BI48" s="80">
        <f t="shared" si="9"/>
        <v>0</v>
      </c>
      <c r="BJ48" s="80">
        <f t="shared" si="4"/>
        <v>0</v>
      </c>
    </row>
    <row r="49" spans="1:62">
      <c r="A49" s="222">
        <f t="shared" si="6"/>
        <v>35</v>
      </c>
      <c r="B49" s="277"/>
      <c r="C49" s="278"/>
      <c r="D49" s="279" t="s">
        <v>195</v>
      </c>
      <c r="E49" s="280"/>
      <c r="F49" s="280"/>
      <c r="G49" s="181">
        <f t="shared" si="0"/>
        <v>0</v>
      </c>
      <c r="H49" s="223">
        <f t="shared" si="5"/>
        <v>0</v>
      </c>
      <c r="I49" s="281"/>
      <c r="J49" s="281"/>
      <c r="K49" s="281"/>
      <c r="L49" s="281"/>
      <c r="M49" s="281"/>
      <c r="N49" s="281"/>
      <c r="O49" s="281"/>
      <c r="P49" s="282"/>
      <c r="Q49" s="283"/>
      <c r="R49" s="284"/>
      <c r="S49" s="284"/>
      <c r="T49" s="284"/>
      <c r="U49" s="283"/>
      <c r="V49" s="283"/>
      <c r="W49" s="283"/>
      <c r="X49" s="283"/>
      <c r="Y49" s="283"/>
      <c r="Z49" s="285"/>
      <c r="AA49" s="283"/>
      <c r="AB49" s="284"/>
      <c r="AC49" s="284"/>
      <c r="AD49" s="284"/>
      <c r="AE49" s="284"/>
      <c r="AF49" s="284"/>
      <c r="AG49" s="284"/>
      <c r="AH49" s="284"/>
      <c r="AI49" s="284"/>
      <c r="AJ49" s="285"/>
      <c r="AK49" s="283"/>
      <c r="AL49" s="284"/>
      <c r="AM49" s="284"/>
      <c r="AN49" s="284"/>
      <c r="AO49" s="284"/>
      <c r="AP49" s="284"/>
      <c r="AQ49" s="284"/>
      <c r="AR49" s="284"/>
      <c r="AS49" s="284"/>
      <c r="AT49" s="285"/>
      <c r="AU49" s="283"/>
      <c r="AV49" s="284"/>
      <c r="AW49" s="284"/>
      <c r="AX49" s="284"/>
      <c r="AY49" s="284"/>
      <c r="AZ49" s="284"/>
      <c r="BA49" s="284"/>
      <c r="BB49" s="284"/>
      <c r="BC49" s="284"/>
      <c r="BD49" s="286"/>
      <c r="BE49" s="287"/>
      <c r="BG49" s="80">
        <f t="shared" si="7"/>
        <v>0</v>
      </c>
      <c r="BH49" s="80">
        <f t="shared" si="8"/>
        <v>0</v>
      </c>
      <c r="BI49" s="80">
        <f t="shared" si="9"/>
        <v>0</v>
      </c>
      <c r="BJ49" s="80">
        <f t="shared" si="4"/>
        <v>0</v>
      </c>
    </row>
    <row r="50" spans="1:62">
      <c r="A50" s="222">
        <f t="shared" si="6"/>
        <v>36</v>
      </c>
      <c r="B50" s="277"/>
      <c r="C50" s="278"/>
      <c r="D50" s="279" t="s">
        <v>196</v>
      </c>
      <c r="E50" s="280"/>
      <c r="F50" s="280"/>
      <c r="G50" s="181">
        <f t="shared" si="0"/>
        <v>0</v>
      </c>
      <c r="H50" s="223">
        <f t="shared" si="5"/>
        <v>0</v>
      </c>
      <c r="I50" s="281"/>
      <c r="J50" s="281"/>
      <c r="K50" s="281"/>
      <c r="L50" s="281"/>
      <c r="M50" s="281"/>
      <c r="N50" s="281"/>
      <c r="O50" s="281"/>
      <c r="P50" s="282"/>
      <c r="Q50" s="283"/>
      <c r="R50" s="284"/>
      <c r="S50" s="284"/>
      <c r="T50" s="284"/>
      <c r="U50" s="283"/>
      <c r="V50" s="283"/>
      <c r="W50" s="283"/>
      <c r="X50" s="283"/>
      <c r="Y50" s="283"/>
      <c r="Z50" s="285"/>
      <c r="AA50" s="283"/>
      <c r="AB50" s="284"/>
      <c r="AC50" s="284"/>
      <c r="AD50" s="284"/>
      <c r="AE50" s="284"/>
      <c r="AF50" s="284"/>
      <c r="AG50" s="284"/>
      <c r="AH50" s="284"/>
      <c r="AI50" s="284"/>
      <c r="AJ50" s="285"/>
      <c r="AK50" s="283"/>
      <c r="AL50" s="284"/>
      <c r="AM50" s="284"/>
      <c r="AN50" s="284"/>
      <c r="AO50" s="284"/>
      <c r="AP50" s="284"/>
      <c r="AQ50" s="284"/>
      <c r="AR50" s="284"/>
      <c r="AS50" s="284"/>
      <c r="AT50" s="285"/>
      <c r="AU50" s="283"/>
      <c r="AV50" s="284"/>
      <c r="AW50" s="284"/>
      <c r="AX50" s="284"/>
      <c r="AY50" s="284"/>
      <c r="AZ50" s="284"/>
      <c r="BA50" s="284"/>
      <c r="BB50" s="284"/>
      <c r="BC50" s="284"/>
      <c r="BD50" s="286"/>
      <c r="BE50" s="287"/>
      <c r="BG50" s="80">
        <f t="shared" si="7"/>
        <v>0</v>
      </c>
      <c r="BH50" s="80">
        <f t="shared" si="8"/>
        <v>0</v>
      </c>
      <c r="BI50" s="80">
        <f t="shared" si="9"/>
        <v>0</v>
      </c>
      <c r="BJ50" s="80">
        <f t="shared" si="4"/>
        <v>0</v>
      </c>
    </row>
    <row r="51" spans="1:62">
      <c r="A51" s="222">
        <f t="shared" si="6"/>
        <v>37</v>
      </c>
      <c r="B51" s="277"/>
      <c r="C51" s="278"/>
      <c r="D51" s="279" t="s">
        <v>197</v>
      </c>
      <c r="E51" s="280"/>
      <c r="F51" s="280"/>
      <c r="G51" s="181">
        <f t="shared" si="0"/>
        <v>0</v>
      </c>
      <c r="H51" s="223">
        <f t="shared" si="5"/>
        <v>0</v>
      </c>
      <c r="I51" s="281"/>
      <c r="J51" s="281"/>
      <c r="K51" s="281"/>
      <c r="L51" s="281"/>
      <c r="M51" s="281"/>
      <c r="N51" s="281"/>
      <c r="O51" s="281"/>
      <c r="P51" s="282"/>
      <c r="Q51" s="283"/>
      <c r="R51" s="284"/>
      <c r="S51" s="284"/>
      <c r="T51" s="284"/>
      <c r="U51" s="283"/>
      <c r="V51" s="283"/>
      <c r="W51" s="283"/>
      <c r="X51" s="283"/>
      <c r="Y51" s="283"/>
      <c r="Z51" s="285"/>
      <c r="AA51" s="283"/>
      <c r="AB51" s="284"/>
      <c r="AC51" s="284"/>
      <c r="AD51" s="284"/>
      <c r="AE51" s="284"/>
      <c r="AF51" s="284"/>
      <c r="AG51" s="284"/>
      <c r="AH51" s="284"/>
      <c r="AI51" s="284"/>
      <c r="AJ51" s="285"/>
      <c r="AK51" s="283"/>
      <c r="AL51" s="284"/>
      <c r="AM51" s="284"/>
      <c r="AN51" s="284"/>
      <c r="AO51" s="284"/>
      <c r="AP51" s="284"/>
      <c r="AQ51" s="284"/>
      <c r="AR51" s="284"/>
      <c r="AS51" s="284"/>
      <c r="AT51" s="285"/>
      <c r="AU51" s="283"/>
      <c r="AV51" s="284"/>
      <c r="AW51" s="284"/>
      <c r="AX51" s="284"/>
      <c r="AY51" s="284"/>
      <c r="AZ51" s="284"/>
      <c r="BA51" s="284"/>
      <c r="BB51" s="284"/>
      <c r="BC51" s="284"/>
      <c r="BD51" s="286"/>
      <c r="BE51" s="287"/>
      <c r="BG51" s="80">
        <f t="shared" si="7"/>
        <v>0</v>
      </c>
      <c r="BH51" s="80">
        <f t="shared" si="8"/>
        <v>0</v>
      </c>
      <c r="BI51" s="80">
        <f t="shared" si="9"/>
        <v>0</v>
      </c>
      <c r="BJ51" s="80">
        <f t="shared" si="4"/>
        <v>0</v>
      </c>
    </row>
    <row r="52" spans="1:62">
      <c r="A52" s="222">
        <f t="shared" si="6"/>
        <v>38</v>
      </c>
      <c r="B52" s="277"/>
      <c r="C52" s="278"/>
      <c r="D52" s="279" t="s">
        <v>198</v>
      </c>
      <c r="E52" s="280"/>
      <c r="F52" s="280"/>
      <c r="G52" s="181">
        <f t="shared" si="0"/>
        <v>0</v>
      </c>
      <c r="H52" s="223">
        <f t="shared" si="5"/>
        <v>0</v>
      </c>
      <c r="I52" s="281"/>
      <c r="J52" s="281"/>
      <c r="K52" s="281"/>
      <c r="L52" s="281"/>
      <c r="M52" s="281"/>
      <c r="N52" s="281"/>
      <c r="O52" s="281"/>
      <c r="P52" s="282"/>
      <c r="Q52" s="283"/>
      <c r="R52" s="284"/>
      <c r="S52" s="284"/>
      <c r="T52" s="284"/>
      <c r="U52" s="283"/>
      <c r="V52" s="283"/>
      <c r="W52" s="283"/>
      <c r="X52" s="283"/>
      <c r="Y52" s="283"/>
      <c r="Z52" s="285"/>
      <c r="AA52" s="283"/>
      <c r="AB52" s="284"/>
      <c r="AC52" s="284"/>
      <c r="AD52" s="284"/>
      <c r="AE52" s="284"/>
      <c r="AF52" s="284"/>
      <c r="AG52" s="284"/>
      <c r="AH52" s="284"/>
      <c r="AI52" s="284"/>
      <c r="AJ52" s="285"/>
      <c r="AK52" s="283"/>
      <c r="AL52" s="284"/>
      <c r="AM52" s="284"/>
      <c r="AN52" s="284"/>
      <c r="AO52" s="284"/>
      <c r="AP52" s="284"/>
      <c r="AQ52" s="284"/>
      <c r="AR52" s="284"/>
      <c r="AS52" s="284"/>
      <c r="AT52" s="285"/>
      <c r="AU52" s="283"/>
      <c r="AV52" s="284"/>
      <c r="AW52" s="284"/>
      <c r="AX52" s="284"/>
      <c r="AY52" s="284"/>
      <c r="AZ52" s="284"/>
      <c r="BA52" s="284"/>
      <c r="BB52" s="284"/>
      <c r="BC52" s="284"/>
      <c r="BD52" s="286"/>
      <c r="BE52" s="287"/>
      <c r="BG52" s="80">
        <f t="shared" si="7"/>
        <v>0</v>
      </c>
      <c r="BH52" s="80">
        <f t="shared" si="8"/>
        <v>0</v>
      </c>
      <c r="BI52" s="80">
        <f t="shared" si="9"/>
        <v>0</v>
      </c>
      <c r="BJ52" s="80">
        <f t="shared" si="4"/>
        <v>0</v>
      </c>
    </row>
    <row r="53" spans="1:62">
      <c r="A53" s="222">
        <f t="shared" si="6"/>
        <v>39</v>
      </c>
      <c r="B53" s="277"/>
      <c r="C53" s="278"/>
      <c r="D53" s="279" t="s">
        <v>199</v>
      </c>
      <c r="E53" s="280"/>
      <c r="F53" s="280"/>
      <c r="G53" s="181">
        <f t="shared" si="0"/>
        <v>0</v>
      </c>
      <c r="H53" s="223">
        <f t="shared" si="5"/>
        <v>0</v>
      </c>
      <c r="I53" s="281"/>
      <c r="J53" s="281"/>
      <c r="K53" s="281"/>
      <c r="L53" s="281"/>
      <c r="M53" s="281"/>
      <c r="N53" s="281"/>
      <c r="O53" s="281"/>
      <c r="P53" s="282"/>
      <c r="Q53" s="283"/>
      <c r="R53" s="284"/>
      <c r="S53" s="284"/>
      <c r="T53" s="284"/>
      <c r="U53" s="283"/>
      <c r="V53" s="283"/>
      <c r="W53" s="283"/>
      <c r="X53" s="283"/>
      <c r="Y53" s="283"/>
      <c r="Z53" s="285"/>
      <c r="AA53" s="283"/>
      <c r="AB53" s="284"/>
      <c r="AC53" s="284"/>
      <c r="AD53" s="284"/>
      <c r="AE53" s="284"/>
      <c r="AF53" s="284"/>
      <c r="AG53" s="284"/>
      <c r="AH53" s="284"/>
      <c r="AI53" s="284"/>
      <c r="AJ53" s="285"/>
      <c r="AK53" s="283"/>
      <c r="AL53" s="284"/>
      <c r="AM53" s="284"/>
      <c r="AN53" s="284"/>
      <c r="AO53" s="284"/>
      <c r="AP53" s="284"/>
      <c r="AQ53" s="284"/>
      <c r="AR53" s="284"/>
      <c r="AS53" s="284"/>
      <c r="AT53" s="285"/>
      <c r="AU53" s="283"/>
      <c r="AV53" s="284"/>
      <c r="AW53" s="284"/>
      <c r="AX53" s="284"/>
      <c r="AY53" s="284"/>
      <c r="AZ53" s="284"/>
      <c r="BA53" s="284"/>
      <c r="BB53" s="284"/>
      <c r="BC53" s="284"/>
      <c r="BD53" s="286"/>
      <c r="BE53" s="287"/>
      <c r="BG53" s="80">
        <f t="shared" si="7"/>
        <v>0</v>
      </c>
      <c r="BH53" s="80">
        <f t="shared" si="8"/>
        <v>0</v>
      </c>
      <c r="BI53" s="80">
        <f t="shared" si="9"/>
        <v>0</v>
      </c>
      <c r="BJ53" s="80">
        <f t="shared" si="4"/>
        <v>0</v>
      </c>
    </row>
    <row r="54" spans="1:62">
      <c r="A54" s="222">
        <f t="shared" si="6"/>
        <v>40</v>
      </c>
      <c r="B54" s="277"/>
      <c r="C54" s="278"/>
      <c r="D54" s="279" t="s">
        <v>200</v>
      </c>
      <c r="E54" s="280"/>
      <c r="F54" s="280"/>
      <c r="G54" s="181">
        <f t="shared" si="0"/>
        <v>0</v>
      </c>
      <c r="H54" s="223">
        <f t="shared" si="5"/>
        <v>0</v>
      </c>
      <c r="I54" s="281"/>
      <c r="J54" s="281"/>
      <c r="K54" s="281"/>
      <c r="L54" s="281"/>
      <c r="M54" s="281"/>
      <c r="N54" s="281"/>
      <c r="O54" s="281"/>
      <c r="P54" s="282"/>
      <c r="Q54" s="283"/>
      <c r="R54" s="284"/>
      <c r="S54" s="284"/>
      <c r="T54" s="284"/>
      <c r="U54" s="283"/>
      <c r="V54" s="283"/>
      <c r="W54" s="283"/>
      <c r="X54" s="283"/>
      <c r="Y54" s="283"/>
      <c r="Z54" s="285"/>
      <c r="AA54" s="283"/>
      <c r="AB54" s="284"/>
      <c r="AC54" s="284"/>
      <c r="AD54" s="284"/>
      <c r="AE54" s="284"/>
      <c r="AF54" s="284"/>
      <c r="AG54" s="284"/>
      <c r="AH54" s="284"/>
      <c r="AI54" s="284"/>
      <c r="AJ54" s="285"/>
      <c r="AK54" s="283"/>
      <c r="AL54" s="284"/>
      <c r="AM54" s="284"/>
      <c r="AN54" s="284"/>
      <c r="AO54" s="284"/>
      <c r="AP54" s="284"/>
      <c r="AQ54" s="284"/>
      <c r="AR54" s="284"/>
      <c r="AS54" s="284"/>
      <c r="AT54" s="285"/>
      <c r="AU54" s="283"/>
      <c r="AV54" s="284"/>
      <c r="AW54" s="284"/>
      <c r="AX54" s="284"/>
      <c r="AY54" s="284"/>
      <c r="AZ54" s="284"/>
      <c r="BA54" s="284"/>
      <c r="BB54" s="284"/>
      <c r="BC54" s="284"/>
      <c r="BD54" s="286"/>
      <c r="BE54" s="287"/>
      <c r="BG54" s="80">
        <f t="shared" si="7"/>
        <v>0</v>
      </c>
      <c r="BH54" s="80">
        <f t="shared" si="8"/>
        <v>0</v>
      </c>
      <c r="BI54" s="80">
        <f t="shared" si="9"/>
        <v>0</v>
      </c>
      <c r="BJ54" s="80">
        <f t="shared" si="4"/>
        <v>0</v>
      </c>
    </row>
    <row r="55" spans="1:62">
      <c r="A55" s="222">
        <f t="shared" si="6"/>
        <v>41</v>
      </c>
      <c r="B55" s="277"/>
      <c r="C55" s="278"/>
      <c r="D55" s="279" t="s">
        <v>201</v>
      </c>
      <c r="E55" s="280"/>
      <c r="F55" s="280"/>
      <c r="G55" s="181">
        <f t="shared" si="0"/>
        <v>0</v>
      </c>
      <c r="H55" s="223">
        <f t="shared" si="5"/>
        <v>0</v>
      </c>
      <c r="I55" s="281"/>
      <c r="J55" s="281"/>
      <c r="K55" s="281"/>
      <c r="L55" s="281"/>
      <c r="M55" s="281"/>
      <c r="N55" s="281"/>
      <c r="O55" s="281"/>
      <c r="P55" s="282"/>
      <c r="Q55" s="283"/>
      <c r="R55" s="284"/>
      <c r="S55" s="284"/>
      <c r="T55" s="284"/>
      <c r="U55" s="283"/>
      <c r="V55" s="283"/>
      <c r="W55" s="283"/>
      <c r="X55" s="283"/>
      <c r="Y55" s="283"/>
      <c r="Z55" s="285"/>
      <c r="AA55" s="283"/>
      <c r="AB55" s="284"/>
      <c r="AC55" s="284"/>
      <c r="AD55" s="284"/>
      <c r="AE55" s="284"/>
      <c r="AF55" s="284"/>
      <c r="AG55" s="284"/>
      <c r="AH55" s="284"/>
      <c r="AI55" s="284"/>
      <c r="AJ55" s="285"/>
      <c r="AK55" s="283"/>
      <c r="AL55" s="284"/>
      <c r="AM55" s="284"/>
      <c r="AN55" s="284"/>
      <c r="AO55" s="284"/>
      <c r="AP55" s="284"/>
      <c r="AQ55" s="284"/>
      <c r="AR55" s="284"/>
      <c r="AS55" s="284"/>
      <c r="AT55" s="285"/>
      <c r="AU55" s="283"/>
      <c r="AV55" s="284"/>
      <c r="AW55" s="284"/>
      <c r="AX55" s="284"/>
      <c r="AY55" s="284"/>
      <c r="AZ55" s="284"/>
      <c r="BA55" s="284"/>
      <c r="BB55" s="284"/>
      <c r="BC55" s="284"/>
      <c r="BD55" s="286"/>
      <c r="BE55" s="287"/>
      <c r="BG55" s="80">
        <f t="shared" si="7"/>
        <v>0</v>
      </c>
      <c r="BH55" s="80">
        <f t="shared" si="8"/>
        <v>0</v>
      </c>
      <c r="BI55" s="80">
        <f t="shared" si="9"/>
        <v>0</v>
      </c>
      <c r="BJ55" s="80">
        <f t="shared" si="4"/>
        <v>0</v>
      </c>
    </row>
    <row r="56" spans="1:62">
      <c r="A56" s="222">
        <f t="shared" si="6"/>
        <v>42</v>
      </c>
      <c r="B56" s="277"/>
      <c r="C56" s="278"/>
      <c r="D56" s="279" t="s">
        <v>202</v>
      </c>
      <c r="E56" s="280"/>
      <c r="F56" s="280"/>
      <c r="G56" s="181">
        <f t="shared" si="0"/>
        <v>0</v>
      </c>
      <c r="H56" s="223">
        <f t="shared" si="5"/>
        <v>0</v>
      </c>
      <c r="I56" s="281"/>
      <c r="J56" s="281"/>
      <c r="K56" s="281"/>
      <c r="L56" s="281"/>
      <c r="M56" s="281"/>
      <c r="N56" s="281"/>
      <c r="O56" s="281"/>
      <c r="P56" s="282"/>
      <c r="Q56" s="283"/>
      <c r="R56" s="284"/>
      <c r="S56" s="284"/>
      <c r="T56" s="284"/>
      <c r="U56" s="283"/>
      <c r="V56" s="283"/>
      <c r="W56" s="283"/>
      <c r="X56" s="283"/>
      <c r="Y56" s="283"/>
      <c r="Z56" s="285"/>
      <c r="AA56" s="283"/>
      <c r="AB56" s="284"/>
      <c r="AC56" s="284"/>
      <c r="AD56" s="284"/>
      <c r="AE56" s="284"/>
      <c r="AF56" s="284"/>
      <c r="AG56" s="284"/>
      <c r="AH56" s="284"/>
      <c r="AI56" s="284"/>
      <c r="AJ56" s="285"/>
      <c r="AK56" s="283"/>
      <c r="AL56" s="284"/>
      <c r="AM56" s="284"/>
      <c r="AN56" s="284"/>
      <c r="AO56" s="284"/>
      <c r="AP56" s="284"/>
      <c r="AQ56" s="284"/>
      <c r="AR56" s="284"/>
      <c r="AS56" s="284"/>
      <c r="AT56" s="285"/>
      <c r="AU56" s="283"/>
      <c r="AV56" s="284"/>
      <c r="AW56" s="284"/>
      <c r="AX56" s="284"/>
      <c r="AY56" s="284"/>
      <c r="AZ56" s="284"/>
      <c r="BA56" s="284"/>
      <c r="BB56" s="284"/>
      <c r="BC56" s="284"/>
      <c r="BD56" s="286"/>
      <c r="BE56" s="287"/>
      <c r="BG56" s="80">
        <f t="shared" si="7"/>
        <v>0</v>
      </c>
      <c r="BH56" s="80">
        <f t="shared" si="8"/>
        <v>0</v>
      </c>
      <c r="BI56" s="80">
        <f t="shared" si="9"/>
        <v>0</v>
      </c>
      <c r="BJ56" s="80">
        <f t="shared" si="4"/>
        <v>0</v>
      </c>
    </row>
    <row r="57" spans="1:62">
      <c r="A57" s="222">
        <f t="shared" si="6"/>
        <v>43</v>
      </c>
      <c r="B57" s="277"/>
      <c r="C57" s="278"/>
      <c r="D57" s="279" t="s">
        <v>203</v>
      </c>
      <c r="E57" s="280"/>
      <c r="F57" s="280"/>
      <c r="G57" s="181">
        <f t="shared" si="0"/>
        <v>0</v>
      </c>
      <c r="H57" s="223">
        <f t="shared" si="5"/>
        <v>0</v>
      </c>
      <c r="I57" s="281"/>
      <c r="J57" s="281"/>
      <c r="K57" s="281"/>
      <c r="L57" s="281"/>
      <c r="M57" s="281"/>
      <c r="N57" s="281"/>
      <c r="O57" s="281"/>
      <c r="P57" s="282"/>
      <c r="Q57" s="283"/>
      <c r="R57" s="284"/>
      <c r="S57" s="284"/>
      <c r="T57" s="284"/>
      <c r="U57" s="283"/>
      <c r="V57" s="283"/>
      <c r="W57" s="283"/>
      <c r="X57" s="283"/>
      <c r="Y57" s="283"/>
      <c r="Z57" s="285"/>
      <c r="AA57" s="283"/>
      <c r="AB57" s="284"/>
      <c r="AC57" s="284"/>
      <c r="AD57" s="284"/>
      <c r="AE57" s="284"/>
      <c r="AF57" s="284"/>
      <c r="AG57" s="284"/>
      <c r="AH57" s="284"/>
      <c r="AI57" s="284"/>
      <c r="AJ57" s="285"/>
      <c r="AK57" s="283"/>
      <c r="AL57" s="284"/>
      <c r="AM57" s="284"/>
      <c r="AN57" s="284"/>
      <c r="AO57" s="284"/>
      <c r="AP57" s="284"/>
      <c r="AQ57" s="284"/>
      <c r="AR57" s="284"/>
      <c r="AS57" s="284"/>
      <c r="AT57" s="285"/>
      <c r="AU57" s="283"/>
      <c r="AV57" s="284"/>
      <c r="AW57" s="284"/>
      <c r="AX57" s="284"/>
      <c r="AY57" s="284"/>
      <c r="AZ57" s="284"/>
      <c r="BA57" s="284"/>
      <c r="BB57" s="284"/>
      <c r="BC57" s="284"/>
      <c r="BD57" s="286"/>
      <c r="BE57" s="287"/>
      <c r="BG57" s="80">
        <f t="shared" si="7"/>
        <v>0</v>
      </c>
      <c r="BH57" s="80">
        <f t="shared" si="8"/>
        <v>0</v>
      </c>
      <c r="BI57" s="80">
        <f t="shared" si="9"/>
        <v>0</v>
      </c>
      <c r="BJ57" s="80">
        <f t="shared" si="4"/>
        <v>0</v>
      </c>
    </row>
    <row r="58" spans="1:62">
      <c r="A58" s="222">
        <f t="shared" si="6"/>
        <v>44</v>
      </c>
      <c r="B58" s="277"/>
      <c r="C58" s="278"/>
      <c r="D58" s="279" t="s">
        <v>204</v>
      </c>
      <c r="E58" s="280"/>
      <c r="F58" s="280"/>
      <c r="G58" s="181">
        <f t="shared" si="0"/>
        <v>0</v>
      </c>
      <c r="H58" s="223">
        <f t="shared" si="5"/>
        <v>0</v>
      </c>
      <c r="I58" s="281"/>
      <c r="J58" s="281"/>
      <c r="K58" s="281"/>
      <c r="L58" s="281"/>
      <c r="M58" s="281"/>
      <c r="N58" s="281"/>
      <c r="O58" s="281"/>
      <c r="P58" s="282"/>
      <c r="Q58" s="283"/>
      <c r="R58" s="284"/>
      <c r="S58" s="284"/>
      <c r="T58" s="284"/>
      <c r="U58" s="283"/>
      <c r="V58" s="283"/>
      <c r="W58" s="283"/>
      <c r="X58" s="283"/>
      <c r="Y58" s="283"/>
      <c r="Z58" s="285"/>
      <c r="AA58" s="283"/>
      <c r="AB58" s="284"/>
      <c r="AC58" s="284"/>
      <c r="AD58" s="284"/>
      <c r="AE58" s="284"/>
      <c r="AF58" s="284"/>
      <c r="AG58" s="284"/>
      <c r="AH58" s="284"/>
      <c r="AI58" s="284"/>
      <c r="AJ58" s="285"/>
      <c r="AK58" s="283"/>
      <c r="AL58" s="284"/>
      <c r="AM58" s="284"/>
      <c r="AN58" s="284"/>
      <c r="AO58" s="284"/>
      <c r="AP58" s="284"/>
      <c r="AQ58" s="284"/>
      <c r="AR58" s="284"/>
      <c r="AS58" s="284"/>
      <c r="AT58" s="285"/>
      <c r="AU58" s="283"/>
      <c r="AV58" s="284"/>
      <c r="AW58" s="284"/>
      <c r="AX58" s="284"/>
      <c r="AY58" s="284"/>
      <c r="AZ58" s="284"/>
      <c r="BA58" s="284"/>
      <c r="BB58" s="284"/>
      <c r="BC58" s="284"/>
      <c r="BD58" s="286"/>
      <c r="BE58" s="287"/>
      <c r="BG58" s="80">
        <f t="shared" si="7"/>
        <v>0</v>
      </c>
      <c r="BH58" s="80">
        <f t="shared" si="8"/>
        <v>0</v>
      </c>
      <c r="BI58" s="80">
        <f t="shared" si="9"/>
        <v>0</v>
      </c>
      <c r="BJ58" s="80">
        <f t="shared" si="4"/>
        <v>0</v>
      </c>
    </row>
    <row r="59" spans="1:62">
      <c r="A59" s="222">
        <f t="shared" si="6"/>
        <v>45</v>
      </c>
      <c r="B59" s="277"/>
      <c r="C59" s="278"/>
      <c r="D59" s="279" t="s">
        <v>205</v>
      </c>
      <c r="E59" s="280"/>
      <c r="F59" s="280"/>
      <c r="G59" s="181">
        <f t="shared" si="0"/>
        <v>0</v>
      </c>
      <c r="H59" s="223">
        <f t="shared" si="5"/>
        <v>0</v>
      </c>
      <c r="I59" s="281"/>
      <c r="J59" s="281"/>
      <c r="K59" s="281"/>
      <c r="L59" s="281"/>
      <c r="M59" s="281"/>
      <c r="N59" s="281"/>
      <c r="O59" s="281"/>
      <c r="P59" s="282"/>
      <c r="Q59" s="283"/>
      <c r="R59" s="284"/>
      <c r="S59" s="284"/>
      <c r="T59" s="284"/>
      <c r="U59" s="283"/>
      <c r="V59" s="283"/>
      <c r="W59" s="283"/>
      <c r="X59" s="283"/>
      <c r="Y59" s="283"/>
      <c r="Z59" s="285"/>
      <c r="AA59" s="283"/>
      <c r="AB59" s="284"/>
      <c r="AC59" s="284"/>
      <c r="AD59" s="284"/>
      <c r="AE59" s="284"/>
      <c r="AF59" s="284"/>
      <c r="AG59" s="284"/>
      <c r="AH59" s="284"/>
      <c r="AI59" s="284"/>
      <c r="AJ59" s="285"/>
      <c r="AK59" s="283"/>
      <c r="AL59" s="284"/>
      <c r="AM59" s="284"/>
      <c r="AN59" s="284"/>
      <c r="AO59" s="284"/>
      <c r="AP59" s="284"/>
      <c r="AQ59" s="284"/>
      <c r="AR59" s="284"/>
      <c r="AS59" s="284"/>
      <c r="AT59" s="285"/>
      <c r="AU59" s="283"/>
      <c r="AV59" s="284"/>
      <c r="AW59" s="284"/>
      <c r="AX59" s="284"/>
      <c r="AY59" s="284"/>
      <c r="AZ59" s="284"/>
      <c r="BA59" s="284"/>
      <c r="BB59" s="284"/>
      <c r="BC59" s="284"/>
      <c r="BD59" s="286"/>
      <c r="BE59" s="287"/>
      <c r="BG59" s="80">
        <f t="shared" si="7"/>
        <v>0</v>
      </c>
      <c r="BH59" s="80">
        <f t="shared" si="8"/>
        <v>0</v>
      </c>
      <c r="BI59" s="80">
        <f t="shared" si="9"/>
        <v>0</v>
      </c>
      <c r="BJ59" s="80">
        <f t="shared" si="4"/>
        <v>0</v>
      </c>
    </row>
    <row r="60" spans="1:62">
      <c r="A60" s="222">
        <f t="shared" si="6"/>
        <v>46</v>
      </c>
      <c r="B60" s="277"/>
      <c r="C60" s="278"/>
      <c r="D60" s="279" t="s">
        <v>206</v>
      </c>
      <c r="E60" s="280"/>
      <c r="F60" s="280"/>
      <c r="G60" s="181">
        <f t="shared" si="0"/>
        <v>0</v>
      </c>
      <c r="H60" s="223">
        <f t="shared" si="5"/>
        <v>0</v>
      </c>
      <c r="I60" s="281"/>
      <c r="J60" s="281"/>
      <c r="K60" s="281"/>
      <c r="L60" s="281"/>
      <c r="M60" s="281"/>
      <c r="N60" s="281"/>
      <c r="O60" s="281"/>
      <c r="P60" s="282"/>
      <c r="Q60" s="283"/>
      <c r="R60" s="284"/>
      <c r="S60" s="284"/>
      <c r="T60" s="284"/>
      <c r="U60" s="283"/>
      <c r="V60" s="283"/>
      <c r="W60" s="283"/>
      <c r="X60" s="283"/>
      <c r="Y60" s="283"/>
      <c r="Z60" s="285"/>
      <c r="AA60" s="283"/>
      <c r="AB60" s="284"/>
      <c r="AC60" s="284"/>
      <c r="AD60" s="284"/>
      <c r="AE60" s="284"/>
      <c r="AF60" s="284"/>
      <c r="AG60" s="284"/>
      <c r="AH60" s="284"/>
      <c r="AI60" s="284"/>
      <c r="AJ60" s="285"/>
      <c r="AK60" s="283"/>
      <c r="AL60" s="284"/>
      <c r="AM60" s="284"/>
      <c r="AN60" s="284"/>
      <c r="AO60" s="284"/>
      <c r="AP60" s="284"/>
      <c r="AQ60" s="284"/>
      <c r="AR60" s="284"/>
      <c r="AS60" s="284"/>
      <c r="AT60" s="285"/>
      <c r="AU60" s="283"/>
      <c r="AV60" s="284"/>
      <c r="AW60" s="284"/>
      <c r="AX60" s="284"/>
      <c r="AY60" s="284"/>
      <c r="AZ60" s="284"/>
      <c r="BA60" s="284"/>
      <c r="BB60" s="284"/>
      <c r="BC60" s="284"/>
      <c r="BD60" s="286"/>
      <c r="BE60" s="287"/>
      <c r="BG60" s="80">
        <f t="shared" si="7"/>
        <v>0</v>
      </c>
      <c r="BH60" s="80">
        <f t="shared" si="8"/>
        <v>0</v>
      </c>
      <c r="BI60" s="80">
        <f t="shared" si="9"/>
        <v>0</v>
      </c>
      <c r="BJ60" s="80">
        <f t="shared" si="4"/>
        <v>0</v>
      </c>
    </row>
    <row r="61" spans="1:62">
      <c r="A61" s="222">
        <f t="shared" si="6"/>
        <v>47</v>
      </c>
      <c r="B61" s="277"/>
      <c r="C61" s="278"/>
      <c r="D61" s="279" t="s">
        <v>207</v>
      </c>
      <c r="E61" s="280"/>
      <c r="F61" s="280"/>
      <c r="G61" s="181">
        <f t="shared" si="0"/>
        <v>0</v>
      </c>
      <c r="H61" s="223">
        <f t="shared" si="5"/>
        <v>0</v>
      </c>
      <c r="I61" s="281"/>
      <c r="J61" s="281"/>
      <c r="K61" s="281"/>
      <c r="L61" s="281"/>
      <c r="M61" s="281"/>
      <c r="N61" s="281"/>
      <c r="O61" s="281"/>
      <c r="P61" s="282"/>
      <c r="Q61" s="283"/>
      <c r="R61" s="284"/>
      <c r="S61" s="284"/>
      <c r="T61" s="284"/>
      <c r="U61" s="283"/>
      <c r="V61" s="283"/>
      <c r="W61" s="283"/>
      <c r="X61" s="283"/>
      <c r="Y61" s="283"/>
      <c r="Z61" s="285"/>
      <c r="AA61" s="283"/>
      <c r="AB61" s="284"/>
      <c r="AC61" s="284"/>
      <c r="AD61" s="284"/>
      <c r="AE61" s="284"/>
      <c r="AF61" s="284"/>
      <c r="AG61" s="284"/>
      <c r="AH61" s="284"/>
      <c r="AI61" s="284"/>
      <c r="AJ61" s="285"/>
      <c r="AK61" s="283"/>
      <c r="AL61" s="284"/>
      <c r="AM61" s="284"/>
      <c r="AN61" s="284"/>
      <c r="AO61" s="284"/>
      <c r="AP61" s="284"/>
      <c r="AQ61" s="284"/>
      <c r="AR61" s="284"/>
      <c r="AS61" s="284"/>
      <c r="AT61" s="285"/>
      <c r="AU61" s="283"/>
      <c r="AV61" s="284"/>
      <c r="AW61" s="284"/>
      <c r="AX61" s="284"/>
      <c r="AY61" s="284"/>
      <c r="AZ61" s="284"/>
      <c r="BA61" s="284"/>
      <c r="BB61" s="284"/>
      <c r="BC61" s="284"/>
      <c r="BD61" s="286"/>
      <c r="BE61" s="287"/>
      <c r="BG61" s="80">
        <f t="shared" si="7"/>
        <v>0</v>
      </c>
      <c r="BH61" s="80">
        <f t="shared" si="8"/>
        <v>0</v>
      </c>
      <c r="BI61" s="80">
        <f t="shared" si="9"/>
        <v>0</v>
      </c>
      <c r="BJ61" s="80">
        <f t="shared" si="4"/>
        <v>0</v>
      </c>
    </row>
    <row r="62" spans="1:62">
      <c r="A62" s="222">
        <f t="shared" si="6"/>
        <v>48</v>
      </c>
      <c r="B62" s="277"/>
      <c r="C62" s="278"/>
      <c r="D62" s="279" t="s">
        <v>208</v>
      </c>
      <c r="E62" s="280"/>
      <c r="F62" s="280"/>
      <c r="G62" s="181">
        <f t="shared" si="0"/>
        <v>0</v>
      </c>
      <c r="H62" s="223">
        <f t="shared" si="5"/>
        <v>0</v>
      </c>
      <c r="I62" s="281"/>
      <c r="J62" s="281"/>
      <c r="K62" s="281"/>
      <c r="L62" s="281"/>
      <c r="M62" s="281"/>
      <c r="N62" s="281"/>
      <c r="O62" s="281"/>
      <c r="P62" s="282"/>
      <c r="Q62" s="283"/>
      <c r="R62" s="284"/>
      <c r="S62" s="284"/>
      <c r="T62" s="284"/>
      <c r="U62" s="283"/>
      <c r="V62" s="283"/>
      <c r="W62" s="283"/>
      <c r="X62" s="283"/>
      <c r="Y62" s="283"/>
      <c r="Z62" s="285"/>
      <c r="AA62" s="283"/>
      <c r="AB62" s="284"/>
      <c r="AC62" s="284"/>
      <c r="AD62" s="284"/>
      <c r="AE62" s="284"/>
      <c r="AF62" s="284"/>
      <c r="AG62" s="284"/>
      <c r="AH62" s="284"/>
      <c r="AI62" s="284"/>
      <c r="AJ62" s="285"/>
      <c r="AK62" s="283"/>
      <c r="AL62" s="284"/>
      <c r="AM62" s="284"/>
      <c r="AN62" s="284"/>
      <c r="AO62" s="284"/>
      <c r="AP62" s="284"/>
      <c r="AQ62" s="284"/>
      <c r="AR62" s="284"/>
      <c r="AS62" s="284"/>
      <c r="AT62" s="285"/>
      <c r="AU62" s="283"/>
      <c r="AV62" s="284"/>
      <c r="AW62" s="284"/>
      <c r="AX62" s="284"/>
      <c r="AY62" s="284"/>
      <c r="AZ62" s="284"/>
      <c r="BA62" s="284"/>
      <c r="BB62" s="284"/>
      <c r="BC62" s="284"/>
      <c r="BD62" s="286"/>
      <c r="BE62" s="287"/>
      <c r="BG62" s="80">
        <f t="shared" si="7"/>
        <v>0</v>
      </c>
      <c r="BH62" s="80">
        <f t="shared" si="8"/>
        <v>0</v>
      </c>
      <c r="BI62" s="80">
        <f t="shared" si="9"/>
        <v>0</v>
      </c>
      <c r="BJ62" s="80">
        <f t="shared" si="4"/>
        <v>0</v>
      </c>
    </row>
    <row r="63" spans="1:62">
      <c r="A63" s="222">
        <f t="shared" si="6"/>
        <v>49</v>
      </c>
      <c r="B63" s="277"/>
      <c r="C63" s="278"/>
      <c r="D63" s="279" t="s">
        <v>209</v>
      </c>
      <c r="E63" s="280"/>
      <c r="F63" s="280"/>
      <c r="G63" s="181">
        <f t="shared" si="0"/>
        <v>0</v>
      </c>
      <c r="H63" s="223">
        <f t="shared" si="5"/>
        <v>0</v>
      </c>
      <c r="I63" s="281"/>
      <c r="J63" s="281"/>
      <c r="K63" s="281"/>
      <c r="L63" s="281"/>
      <c r="M63" s="281"/>
      <c r="N63" s="281"/>
      <c r="O63" s="281"/>
      <c r="P63" s="282"/>
      <c r="Q63" s="283"/>
      <c r="R63" s="284"/>
      <c r="S63" s="284"/>
      <c r="T63" s="284"/>
      <c r="U63" s="283"/>
      <c r="V63" s="283"/>
      <c r="W63" s="283"/>
      <c r="X63" s="283"/>
      <c r="Y63" s="283"/>
      <c r="Z63" s="285"/>
      <c r="AA63" s="283"/>
      <c r="AB63" s="284"/>
      <c r="AC63" s="284"/>
      <c r="AD63" s="284"/>
      <c r="AE63" s="284"/>
      <c r="AF63" s="284"/>
      <c r="AG63" s="284"/>
      <c r="AH63" s="284"/>
      <c r="AI63" s="284"/>
      <c r="AJ63" s="285"/>
      <c r="AK63" s="283"/>
      <c r="AL63" s="284"/>
      <c r="AM63" s="284"/>
      <c r="AN63" s="284"/>
      <c r="AO63" s="284"/>
      <c r="AP63" s="284"/>
      <c r="AQ63" s="284"/>
      <c r="AR63" s="284"/>
      <c r="AS63" s="284"/>
      <c r="AT63" s="285"/>
      <c r="AU63" s="283"/>
      <c r="AV63" s="284"/>
      <c r="AW63" s="284"/>
      <c r="AX63" s="284"/>
      <c r="AY63" s="284"/>
      <c r="AZ63" s="284"/>
      <c r="BA63" s="284"/>
      <c r="BB63" s="284"/>
      <c r="BC63" s="284"/>
      <c r="BD63" s="286"/>
      <c r="BE63" s="287"/>
      <c r="BG63" s="80">
        <f t="shared" si="7"/>
        <v>0</v>
      </c>
      <c r="BH63" s="80">
        <f t="shared" si="8"/>
        <v>0</v>
      </c>
      <c r="BI63" s="80">
        <f t="shared" si="9"/>
        <v>0</v>
      </c>
      <c r="BJ63" s="80">
        <f t="shared" si="4"/>
        <v>0</v>
      </c>
    </row>
    <row r="64" spans="1:62">
      <c r="A64" s="222">
        <f t="shared" si="6"/>
        <v>50</v>
      </c>
      <c r="B64" s="277"/>
      <c r="C64" s="278"/>
      <c r="D64" s="279" t="s">
        <v>210</v>
      </c>
      <c r="E64" s="280"/>
      <c r="F64" s="280"/>
      <c r="G64" s="181">
        <f t="shared" ref="G64:G78" si="10">E64*F64</f>
        <v>0</v>
      </c>
      <c r="H64" s="223">
        <f t="shared" si="5"/>
        <v>0</v>
      </c>
      <c r="I64" s="281"/>
      <c r="J64" s="281"/>
      <c r="K64" s="281"/>
      <c r="L64" s="281"/>
      <c r="M64" s="281"/>
      <c r="N64" s="281"/>
      <c r="O64" s="281"/>
      <c r="P64" s="282"/>
      <c r="Q64" s="283"/>
      <c r="R64" s="284"/>
      <c r="S64" s="284"/>
      <c r="T64" s="284"/>
      <c r="U64" s="283"/>
      <c r="V64" s="283"/>
      <c r="W64" s="283"/>
      <c r="X64" s="283"/>
      <c r="Y64" s="283"/>
      <c r="Z64" s="285"/>
      <c r="AA64" s="283"/>
      <c r="AB64" s="284"/>
      <c r="AC64" s="284"/>
      <c r="AD64" s="284"/>
      <c r="AE64" s="284"/>
      <c r="AF64" s="284"/>
      <c r="AG64" s="284"/>
      <c r="AH64" s="284"/>
      <c r="AI64" s="284"/>
      <c r="AJ64" s="285"/>
      <c r="AK64" s="283"/>
      <c r="AL64" s="284"/>
      <c r="AM64" s="284"/>
      <c r="AN64" s="284"/>
      <c r="AO64" s="284"/>
      <c r="AP64" s="284"/>
      <c r="AQ64" s="284"/>
      <c r="AR64" s="284"/>
      <c r="AS64" s="284"/>
      <c r="AT64" s="285"/>
      <c r="AU64" s="283"/>
      <c r="AV64" s="284"/>
      <c r="AW64" s="284"/>
      <c r="AX64" s="284"/>
      <c r="AY64" s="284"/>
      <c r="AZ64" s="284"/>
      <c r="BA64" s="284"/>
      <c r="BB64" s="284"/>
      <c r="BC64" s="284"/>
      <c r="BD64" s="286"/>
      <c r="BE64" s="287"/>
      <c r="BG64" s="80">
        <f t="shared" si="7"/>
        <v>0</v>
      </c>
      <c r="BH64" s="80">
        <f t="shared" si="8"/>
        <v>0</v>
      </c>
      <c r="BI64" s="80">
        <f t="shared" si="9"/>
        <v>0</v>
      </c>
      <c r="BJ64" s="80">
        <f t="shared" ref="BJ64:BJ78" si="11">($G64/1000)*BC64</f>
        <v>0</v>
      </c>
    </row>
    <row r="65" spans="1:62">
      <c r="A65" s="222">
        <f t="shared" si="6"/>
        <v>51</v>
      </c>
      <c r="B65" s="277"/>
      <c r="C65" s="278"/>
      <c r="D65" s="279" t="s">
        <v>211</v>
      </c>
      <c r="E65" s="280"/>
      <c r="F65" s="280"/>
      <c r="G65" s="181">
        <f t="shared" si="10"/>
        <v>0</v>
      </c>
      <c r="H65" s="223">
        <f t="shared" si="5"/>
        <v>0</v>
      </c>
      <c r="I65" s="281"/>
      <c r="J65" s="281"/>
      <c r="K65" s="281"/>
      <c r="L65" s="281"/>
      <c r="M65" s="281"/>
      <c r="N65" s="281"/>
      <c r="O65" s="281"/>
      <c r="P65" s="282"/>
      <c r="Q65" s="283"/>
      <c r="R65" s="284"/>
      <c r="S65" s="284"/>
      <c r="T65" s="284"/>
      <c r="U65" s="283"/>
      <c r="V65" s="283"/>
      <c r="W65" s="283"/>
      <c r="X65" s="283"/>
      <c r="Y65" s="283"/>
      <c r="Z65" s="285"/>
      <c r="AA65" s="283"/>
      <c r="AB65" s="284"/>
      <c r="AC65" s="284"/>
      <c r="AD65" s="284"/>
      <c r="AE65" s="284"/>
      <c r="AF65" s="284"/>
      <c r="AG65" s="284"/>
      <c r="AH65" s="284"/>
      <c r="AI65" s="284"/>
      <c r="AJ65" s="285"/>
      <c r="AK65" s="283"/>
      <c r="AL65" s="284"/>
      <c r="AM65" s="284"/>
      <c r="AN65" s="284"/>
      <c r="AO65" s="284"/>
      <c r="AP65" s="284"/>
      <c r="AQ65" s="284"/>
      <c r="AR65" s="284"/>
      <c r="AS65" s="284"/>
      <c r="AT65" s="285"/>
      <c r="AU65" s="283"/>
      <c r="AV65" s="284"/>
      <c r="AW65" s="284"/>
      <c r="AX65" s="284"/>
      <c r="AY65" s="284"/>
      <c r="AZ65" s="284"/>
      <c r="BA65" s="284"/>
      <c r="BB65" s="284"/>
      <c r="BC65" s="284"/>
      <c r="BD65" s="286"/>
      <c r="BE65" s="287"/>
      <c r="BG65" s="80">
        <f t="shared" si="7"/>
        <v>0</v>
      </c>
      <c r="BH65" s="80">
        <f t="shared" si="8"/>
        <v>0</v>
      </c>
      <c r="BI65" s="80">
        <f t="shared" si="9"/>
        <v>0</v>
      </c>
      <c r="BJ65" s="80">
        <f t="shared" si="11"/>
        <v>0</v>
      </c>
    </row>
    <row r="66" spans="1:62">
      <c r="A66" s="222">
        <f t="shared" si="6"/>
        <v>52</v>
      </c>
      <c r="B66" s="277"/>
      <c r="C66" s="278"/>
      <c r="D66" s="279" t="s">
        <v>212</v>
      </c>
      <c r="E66" s="280"/>
      <c r="F66" s="280"/>
      <c r="G66" s="181">
        <f t="shared" si="10"/>
        <v>0</v>
      </c>
      <c r="H66" s="223">
        <f t="shared" si="5"/>
        <v>0</v>
      </c>
      <c r="I66" s="281"/>
      <c r="J66" s="281"/>
      <c r="K66" s="281"/>
      <c r="L66" s="281"/>
      <c r="M66" s="281"/>
      <c r="N66" s="281"/>
      <c r="O66" s="281"/>
      <c r="P66" s="282"/>
      <c r="Q66" s="283"/>
      <c r="R66" s="284"/>
      <c r="S66" s="284"/>
      <c r="T66" s="284"/>
      <c r="U66" s="283"/>
      <c r="V66" s="283"/>
      <c r="W66" s="283"/>
      <c r="X66" s="283"/>
      <c r="Y66" s="283"/>
      <c r="Z66" s="285"/>
      <c r="AA66" s="283"/>
      <c r="AB66" s="284"/>
      <c r="AC66" s="284"/>
      <c r="AD66" s="284"/>
      <c r="AE66" s="284"/>
      <c r="AF66" s="284"/>
      <c r="AG66" s="284"/>
      <c r="AH66" s="284"/>
      <c r="AI66" s="284"/>
      <c r="AJ66" s="285"/>
      <c r="AK66" s="283"/>
      <c r="AL66" s="284"/>
      <c r="AM66" s="284"/>
      <c r="AN66" s="284"/>
      <c r="AO66" s="284"/>
      <c r="AP66" s="284"/>
      <c r="AQ66" s="284"/>
      <c r="AR66" s="284"/>
      <c r="AS66" s="284"/>
      <c r="AT66" s="285"/>
      <c r="AU66" s="283"/>
      <c r="AV66" s="284"/>
      <c r="AW66" s="284"/>
      <c r="AX66" s="284"/>
      <c r="AY66" s="284"/>
      <c r="AZ66" s="284"/>
      <c r="BA66" s="284"/>
      <c r="BB66" s="284"/>
      <c r="BC66" s="284"/>
      <c r="BD66" s="286"/>
      <c r="BE66" s="287"/>
      <c r="BG66" s="80">
        <f t="shared" si="7"/>
        <v>0</v>
      </c>
      <c r="BH66" s="80">
        <f t="shared" si="8"/>
        <v>0</v>
      </c>
      <c r="BI66" s="80">
        <f t="shared" si="9"/>
        <v>0</v>
      </c>
      <c r="BJ66" s="80">
        <f t="shared" si="11"/>
        <v>0</v>
      </c>
    </row>
    <row r="67" spans="1:62">
      <c r="A67" s="222">
        <f t="shared" si="6"/>
        <v>53</v>
      </c>
      <c r="B67" s="277"/>
      <c r="C67" s="278"/>
      <c r="D67" s="279" t="s">
        <v>213</v>
      </c>
      <c r="E67" s="280"/>
      <c r="F67" s="280"/>
      <c r="G67" s="181">
        <f t="shared" si="10"/>
        <v>0</v>
      </c>
      <c r="H67" s="223">
        <f t="shared" si="5"/>
        <v>0</v>
      </c>
      <c r="I67" s="281"/>
      <c r="J67" s="281"/>
      <c r="K67" s="281"/>
      <c r="L67" s="281"/>
      <c r="M67" s="281"/>
      <c r="N67" s="281"/>
      <c r="O67" s="281"/>
      <c r="P67" s="282"/>
      <c r="Q67" s="283"/>
      <c r="R67" s="284"/>
      <c r="S67" s="284"/>
      <c r="T67" s="284"/>
      <c r="U67" s="283"/>
      <c r="V67" s="283"/>
      <c r="W67" s="283"/>
      <c r="X67" s="283"/>
      <c r="Y67" s="283"/>
      <c r="Z67" s="285"/>
      <c r="AA67" s="283"/>
      <c r="AB67" s="284"/>
      <c r="AC67" s="284"/>
      <c r="AD67" s="284"/>
      <c r="AE67" s="284"/>
      <c r="AF67" s="284"/>
      <c r="AG67" s="284"/>
      <c r="AH67" s="284"/>
      <c r="AI67" s="284"/>
      <c r="AJ67" s="285"/>
      <c r="AK67" s="283"/>
      <c r="AL67" s="284"/>
      <c r="AM67" s="284"/>
      <c r="AN67" s="284"/>
      <c r="AO67" s="284"/>
      <c r="AP67" s="284"/>
      <c r="AQ67" s="284"/>
      <c r="AR67" s="284"/>
      <c r="AS67" s="284"/>
      <c r="AT67" s="285"/>
      <c r="AU67" s="283"/>
      <c r="AV67" s="284"/>
      <c r="AW67" s="284"/>
      <c r="AX67" s="284"/>
      <c r="AY67" s="284"/>
      <c r="AZ67" s="284"/>
      <c r="BA67" s="284"/>
      <c r="BB67" s="284"/>
      <c r="BC67" s="284"/>
      <c r="BD67" s="286"/>
      <c r="BE67" s="287"/>
      <c r="BG67" s="80">
        <f t="shared" si="7"/>
        <v>0</v>
      </c>
      <c r="BH67" s="80">
        <f t="shared" si="8"/>
        <v>0</v>
      </c>
      <c r="BI67" s="80">
        <f t="shared" si="9"/>
        <v>0</v>
      </c>
      <c r="BJ67" s="80">
        <f t="shared" si="11"/>
        <v>0</v>
      </c>
    </row>
    <row r="68" spans="1:62">
      <c r="A68" s="222">
        <f t="shared" si="6"/>
        <v>54</v>
      </c>
      <c r="B68" s="277"/>
      <c r="C68" s="278"/>
      <c r="D68" s="279" t="s">
        <v>214</v>
      </c>
      <c r="E68" s="280"/>
      <c r="F68" s="280"/>
      <c r="G68" s="181">
        <f t="shared" si="10"/>
        <v>0</v>
      </c>
      <c r="H68" s="223">
        <f t="shared" si="5"/>
        <v>0</v>
      </c>
      <c r="I68" s="281"/>
      <c r="J68" s="281"/>
      <c r="K68" s="281"/>
      <c r="L68" s="281"/>
      <c r="M68" s="281"/>
      <c r="N68" s="281"/>
      <c r="O68" s="281"/>
      <c r="P68" s="282"/>
      <c r="Q68" s="283"/>
      <c r="R68" s="284"/>
      <c r="S68" s="284"/>
      <c r="T68" s="284"/>
      <c r="U68" s="283"/>
      <c r="V68" s="283"/>
      <c r="W68" s="283"/>
      <c r="X68" s="283"/>
      <c r="Y68" s="283"/>
      <c r="Z68" s="285"/>
      <c r="AA68" s="283"/>
      <c r="AB68" s="284"/>
      <c r="AC68" s="284"/>
      <c r="AD68" s="284"/>
      <c r="AE68" s="284"/>
      <c r="AF68" s="284"/>
      <c r="AG68" s="284"/>
      <c r="AH68" s="284"/>
      <c r="AI68" s="284"/>
      <c r="AJ68" s="285"/>
      <c r="AK68" s="283"/>
      <c r="AL68" s="284"/>
      <c r="AM68" s="284"/>
      <c r="AN68" s="284"/>
      <c r="AO68" s="284"/>
      <c r="AP68" s="284"/>
      <c r="AQ68" s="284"/>
      <c r="AR68" s="284"/>
      <c r="AS68" s="284"/>
      <c r="AT68" s="285"/>
      <c r="AU68" s="283"/>
      <c r="AV68" s="284"/>
      <c r="AW68" s="284"/>
      <c r="AX68" s="284"/>
      <c r="AY68" s="284"/>
      <c r="AZ68" s="284"/>
      <c r="BA68" s="284"/>
      <c r="BB68" s="284"/>
      <c r="BC68" s="284"/>
      <c r="BD68" s="286"/>
      <c r="BE68" s="287"/>
      <c r="BG68" s="80">
        <f t="shared" si="7"/>
        <v>0</v>
      </c>
      <c r="BH68" s="80">
        <f t="shared" si="8"/>
        <v>0</v>
      </c>
      <c r="BI68" s="80">
        <f t="shared" si="9"/>
        <v>0</v>
      </c>
      <c r="BJ68" s="80">
        <f t="shared" si="11"/>
        <v>0</v>
      </c>
    </row>
    <row r="69" spans="1:62">
      <c r="A69" s="222">
        <f t="shared" si="6"/>
        <v>55</v>
      </c>
      <c r="B69" s="277"/>
      <c r="C69" s="278"/>
      <c r="D69" s="279" t="s">
        <v>215</v>
      </c>
      <c r="E69" s="280"/>
      <c r="F69" s="280"/>
      <c r="G69" s="181">
        <f t="shared" si="10"/>
        <v>0</v>
      </c>
      <c r="H69" s="223">
        <f t="shared" si="5"/>
        <v>0</v>
      </c>
      <c r="I69" s="281"/>
      <c r="J69" s="281"/>
      <c r="K69" s="281"/>
      <c r="L69" s="281"/>
      <c r="M69" s="281"/>
      <c r="N69" s="281"/>
      <c r="O69" s="281"/>
      <c r="P69" s="282"/>
      <c r="Q69" s="283"/>
      <c r="R69" s="284"/>
      <c r="S69" s="284"/>
      <c r="T69" s="284"/>
      <c r="U69" s="283"/>
      <c r="V69" s="283"/>
      <c r="W69" s="283"/>
      <c r="X69" s="283"/>
      <c r="Y69" s="283"/>
      <c r="Z69" s="285"/>
      <c r="AA69" s="283"/>
      <c r="AB69" s="284"/>
      <c r="AC69" s="284"/>
      <c r="AD69" s="284"/>
      <c r="AE69" s="284"/>
      <c r="AF69" s="284"/>
      <c r="AG69" s="284"/>
      <c r="AH69" s="284"/>
      <c r="AI69" s="284"/>
      <c r="AJ69" s="285"/>
      <c r="AK69" s="283"/>
      <c r="AL69" s="284"/>
      <c r="AM69" s="284"/>
      <c r="AN69" s="284"/>
      <c r="AO69" s="284"/>
      <c r="AP69" s="284"/>
      <c r="AQ69" s="284"/>
      <c r="AR69" s="284"/>
      <c r="AS69" s="284"/>
      <c r="AT69" s="285"/>
      <c r="AU69" s="283"/>
      <c r="AV69" s="284"/>
      <c r="AW69" s="284"/>
      <c r="AX69" s="284"/>
      <c r="AY69" s="284"/>
      <c r="AZ69" s="284"/>
      <c r="BA69" s="284"/>
      <c r="BB69" s="284"/>
      <c r="BC69" s="284"/>
      <c r="BD69" s="286"/>
      <c r="BE69" s="287"/>
      <c r="BG69" s="80">
        <f t="shared" si="7"/>
        <v>0</v>
      </c>
      <c r="BH69" s="80">
        <f t="shared" si="8"/>
        <v>0</v>
      </c>
      <c r="BI69" s="80">
        <f t="shared" si="9"/>
        <v>0</v>
      </c>
      <c r="BJ69" s="80">
        <f t="shared" si="11"/>
        <v>0</v>
      </c>
    </row>
    <row r="70" spans="1:62">
      <c r="A70" s="222">
        <f t="shared" si="6"/>
        <v>56</v>
      </c>
      <c r="B70" s="277"/>
      <c r="C70" s="278"/>
      <c r="D70" s="279" t="s">
        <v>216</v>
      </c>
      <c r="E70" s="280"/>
      <c r="F70" s="280"/>
      <c r="G70" s="181">
        <f t="shared" si="10"/>
        <v>0</v>
      </c>
      <c r="H70" s="223">
        <f t="shared" si="5"/>
        <v>0</v>
      </c>
      <c r="I70" s="281"/>
      <c r="J70" s="281"/>
      <c r="K70" s="281"/>
      <c r="L70" s="281"/>
      <c r="M70" s="281"/>
      <c r="N70" s="281"/>
      <c r="O70" s="281"/>
      <c r="P70" s="282"/>
      <c r="Q70" s="283"/>
      <c r="R70" s="284"/>
      <c r="S70" s="284"/>
      <c r="T70" s="284"/>
      <c r="U70" s="283"/>
      <c r="V70" s="283"/>
      <c r="W70" s="283"/>
      <c r="X70" s="283"/>
      <c r="Y70" s="283"/>
      <c r="Z70" s="285"/>
      <c r="AA70" s="283"/>
      <c r="AB70" s="284"/>
      <c r="AC70" s="284"/>
      <c r="AD70" s="284"/>
      <c r="AE70" s="284"/>
      <c r="AF70" s="284"/>
      <c r="AG70" s="284"/>
      <c r="AH70" s="284"/>
      <c r="AI70" s="284"/>
      <c r="AJ70" s="285"/>
      <c r="AK70" s="283"/>
      <c r="AL70" s="284"/>
      <c r="AM70" s="284"/>
      <c r="AN70" s="284"/>
      <c r="AO70" s="284"/>
      <c r="AP70" s="284"/>
      <c r="AQ70" s="284"/>
      <c r="AR70" s="284"/>
      <c r="AS70" s="284"/>
      <c r="AT70" s="285"/>
      <c r="AU70" s="283"/>
      <c r="AV70" s="284"/>
      <c r="AW70" s="284"/>
      <c r="AX70" s="284"/>
      <c r="AY70" s="284"/>
      <c r="AZ70" s="284"/>
      <c r="BA70" s="284"/>
      <c r="BB70" s="284"/>
      <c r="BC70" s="284"/>
      <c r="BD70" s="286"/>
      <c r="BE70" s="287"/>
      <c r="BG70" s="80">
        <f t="shared" si="7"/>
        <v>0</v>
      </c>
      <c r="BH70" s="80">
        <f t="shared" si="8"/>
        <v>0</v>
      </c>
      <c r="BI70" s="80">
        <f t="shared" si="9"/>
        <v>0</v>
      </c>
      <c r="BJ70" s="80">
        <f t="shared" si="11"/>
        <v>0</v>
      </c>
    </row>
    <row r="71" spans="1:62">
      <c r="A71" s="222">
        <f t="shared" si="6"/>
        <v>57</v>
      </c>
      <c r="B71" s="277"/>
      <c r="C71" s="278"/>
      <c r="D71" s="279" t="s">
        <v>217</v>
      </c>
      <c r="E71" s="280"/>
      <c r="F71" s="280"/>
      <c r="G71" s="181">
        <f t="shared" si="10"/>
        <v>0</v>
      </c>
      <c r="H71" s="223">
        <f t="shared" si="5"/>
        <v>0</v>
      </c>
      <c r="I71" s="281"/>
      <c r="J71" s="281"/>
      <c r="K71" s="281"/>
      <c r="L71" s="281"/>
      <c r="M71" s="281"/>
      <c r="N71" s="281"/>
      <c r="O71" s="281"/>
      <c r="P71" s="282"/>
      <c r="Q71" s="283"/>
      <c r="R71" s="284"/>
      <c r="S71" s="284"/>
      <c r="T71" s="284"/>
      <c r="U71" s="283"/>
      <c r="V71" s="283"/>
      <c r="W71" s="283"/>
      <c r="X71" s="283"/>
      <c r="Y71" s="283"/>
      <c r="Z71" s="285"/>
      <c r="AA71" s="283"/>
      <c r="AB71" s="284"/>
      <c r="AC71" s="284"/>
      <c r="AD71" s="284"/>
      <c r="AE71" s="284"/>
      <c r="AF71" s="284"/>
      <c r="AG71" s="284"/>
      <c r="AH71" s="284"/>
      <c r="AI71" s="284"/>
      <c r="AJ71" s="285"/>
      <c r="AK71" s="283"/>
      <c r="AL71" s="284"/>
      <c r="AM71" s="284"/>
      <c r="AN71" s="284"/>
      <c r="AO71" s="284"/>
      <c r="AP71" s="284"/>
      <c r="AQ71" s="284"/>
      <c r="AR71" s="284"/>
      <c r="AS71" s="284"/>
      <c r="AT71" s="285"/>
      <c r="AU71" s="283"/>
      <c r="AV71" s="284"/>
      <c r="AW71" s="284"/>
      <c r="AX71" s="284"/>
      <c r="AY71" s="284"/>
      <c r="AZ71" s="284"/>
      <c r="BA71" s="284"/>
      <c r="BB71" s="284"/>
      <c r="BC71" s="284"/>
      <c r="BD71" s="286"/>
      <c r="BE71" s="287"/>
      <c r="BG71" s="80">
        <f t="shared" si="7"/>
        <v>0</v>
      </c>
      <c r="BH71" s="80">
        <f t="shared" si="8"/>
        <v>0</v>
      </c>
      <c r="BI71" s="80">
        <f t="shared" si="9"/>
        <v>0</v>
      </c>
      <c r="BJ71" s="80">
        <f t="shared" si="11"/>
        <v>0</v>
      </c>
    </row>
    <row r="72" spans="1:62">
      <c r="A72" s="222">
        <f t="shared" si="6"/>
        <v>58</v>
      </c>
      <c r="B72" s="277"/>
      <c r="C72" s="278"/>
      <c r="D72" s="279" t="s">
        <v>218</v>
      </c>
      <c r="E72" s="280"/>
      <c r="F72" s="280"/>
      <c r="G72" s="181">
        <f t="shared" si="10"/>
        <v>0</v>
      </c>
      <c r="H72" s="223">
        <f t="shared" si="5"/>
        <v>0</v>
      </c>
      <c r="I72" s="281"/>
      <c r="J72" s="281"/>
      <c r="K72" s="281"/>
      <c r="L72" s="281"/>
      <c r="M72" s="281"/>
      <c r="N72" s="281"/>
      <c r="O72" s="281"/>
      <c r="P72" s="282"/>
      <c r="Q72" s="283"/>
      <c r="R72" s="284"/>
      <c r="S72" s="284"/>
      <c r="T72" s="284"/>
      <c r="U72" s="283"/>
      <c r="V72" s="283"/>
      <c r="W72" s="283"/>
      <c r="X72" s="283"/>
      <c r="Y72" s="283"/>
      <c r="Z72" s="285"/>
      <c r="AA72" s="283"/>
      <c r="AB72" s="284"/>
      <c r="AC72" s="284"/>
      <c r="AD72" s="284"/>
      <c r="AE72" s="284"/>
      <c r="AF72" s="284"/>
      <c r="AG72" s="284"/>
      <c r="AH72" s="284"/>
      <c r="AI72" s="284"/>
      <c r="AJ72" s="285"/>
      <c r="AK72" s="283"/>
      <c r="AL72" s="284"/>
      <c r="AM72" s="284"/>
      <c r="AN72" s="284"/>
      <c r="AO72" s="284"/>
      <c r="AP72" s="284"/>
      <c r="AQ72" s="284"/>
      <c r="AR72" s="284"/>
      <c r="AS72" s="284"/>
      <c r="AT72" s="285"/>
      <c r="AU72" s="283"/>
      <c r="AV72" s="284"/>
      <c r="AW72" s="284"/>
      <c r="AX72" s="284"/>
      <c r="AY72" s="284"/>
      <c r="AZ72" s="284"/>
      <c r="BA72" s="284"/>
      <c r="BB72" s="284"/>
      <c r="BC72" s="284"/>
      <c r="BD72" s="286"/>
      <c r="BE72" s="287"/>
      <c r="BG72" s="80">
        <f t="shared" si="7"/>
        <v>0</v>
      </c>
      <c r="BH72" s="80">
        <f t="shared" si="8"/>
        <v>0</v>
      </c>
      <c r="BI72" s="80">
        <f t="shared" si="9"/>
        <v>0</v>
      </c>
      <c r="BJ72" s="80">
        <f t="shared" si="11"/>
        <v>0</v>
      </c>
    </row>
    <row r="73" spans="1:62">
      <c r="A73" s="222">
        <f t="shared" si="6"/>
        <v>59</v>
      </c>
      <c r="B73" s="277"/>
      <c r="C73" s="278"/>
      <c r="D73" s="279" t="s">
        <v>219</v>
      </c>
      <c r="E73" s="280"/>
      <c r="F73" s="280"/>
      <c r="G73" s="181">
        <f t="shared" si="10"/>
        <v>0</v>
      </c>
      <c r="H73" s="223">
        <f t="shared" si="5"/>
        <v>0</v>
      </c>
      <c r="I73" s="281"/>
      <c r="J73" s="281"/>
      <c r="K73" s="281"/>
      <c r="L73" s="281"/>
      <c r="M73" s="281"/>
      <c r="N73" s="281"/>
      <c r="O73" s="281"/>
      <c r="P73" s="282"/>
      <c r="Q73" s="283"/>
      <c r="R73" s="284"/>
      <c r="S73" s="284"/>
      <c r="T73" s="284"/>
      <c r="U73" s="283"/>
      <c r="V73" s="283"/>
      <c r="W73" s="283"/>
      <c r="X73" s="283"/>
      <c r="Y73" s="283"/>
      <c r="Z73" s="285"/>
      <c r="AA73" s="283"/>
      <c r="AB73" s="284"/>
      <c r="AC73" s="284"/>
      <c r="AD73" s="284"/>
      <c r="AE73" s="284"/>
      <c r="AF73" s="284"/>
      <c r="AG73" s="284"/>
      <c r="AH73" s="284"/>
      <c r="AI73" s="284"/>
      <c r="AJ73" s="285"/>
      <c r="AK73" s="283"/>
      <c r="AL73" s="284"/>
      <c r="AM73" s="284"/>
      <c r="AN73" s="284"/>
      <c r="AO73" s="284"/>
      <c r="AP73" s="284"/>
      <c r="AQ73" s="284"/>
      <c r="AR73" s="284"/>
      <c r="AS73" s="284"/>
      <c r="AT73" s="285"/>
      <c r="AU73" s="283"/>
      <c r="AV73" s="284"/>
      <c r="AW73" s="284"/>
      <c r="AX73" s="284"/>
      <c r="AY73" s="284"/>
      <c r="AZ73" s="284"/>
      <c r="BA73" s="284"/>
      <c r="BB73" s="284"/>
      <c r="BC73" s="284"/>
      <c r="BD73" s="286"/>
      <c r="BE73" s="287"/>
      <c r="BG73" s="80">
        <f t="shared" si="7"/>
        <v>0</v>
      </c>
      <c r="BH73" s="80">
        <f t="shared" si="8"/>
        <v>0</v>
      </c>
      <c r="BI73" s="80">
        <f t="shared" si="9"/>
        <v>0</v>
      </c>
      <c r="BJ73" s="80">
        <f t="shared" si="11"/>
        <v>0</v>
      </c>
    </row>
    <row r="74" spans="1:62">
      <c r="A74" s="222">
        <f t="shared" si="6"/>
        <v>60</v>
      </c>
      <c r="B74" s="277"/>
      <c r="C74" s="278"/>
      <c r="D74" s="279" t="s">
        <v>220</v>
      </c>
      <c r="E74" s="280"/>
      <c r="F74" s="280"/>
      <c r="G74" s="181">
        <f t="shared" si="10"/>
        <v>0</v>
      </c>
      <c r="H74" s="223">
        <f t="shared" si="5"/>
        <v>0</v>
      </c>
      <c r="I74" s="281"/>
      <c r="J74" s="281"/>
      <c r="K74" s="281"/>
      <c r="L74" s="281"/>
      <c r="M74" s="281"/>
      <c r="N74" s="281"/>
      <c r="O74" s="281"/>
      <c r="P74" s="282"/>
      <c r="Q74" s="283"/>
      <c r="R74" s="284"/>
      <c r="S74" s="284"/>
      <c r="T74" s="284"/>
      <c r="U74" s="283"/>
      <c r="V74" s="283"/>
      <c r="W74" s="283"/>
      <c r="X74" s="283"/>
      <c r="Y74" s="283"/>
      <c r="Z74" s="285"/>
      <c r="AA74" s="283"/>
      <c r="AB74" s="284"/>
      <c r="AC74" s="284"/>
      <c r="AD74" s="284"/>
      <c r="AE74" s="284"/>
      <c r="AF74" s="284"/>
      <c r="AG74" s="284"/>
      <c r="AH74" s="284"/>
      <c r="AI74" s="284"/>
      <c r="AJ74" s="285"/>
      <c r="AK74" s="283"/>
      <c r="AL74" s="284"/>
      <c r="AM74" s="284"/>
      <c r="AN74" s="284"/>
      <c r="AO74" s="284"/>
      <c r="AP74" s="284"/>
      <c r="AQ74" s="284"/>
      <c r="AR74" s="284"/>
      <c r="AS74" s="284"/>
      <c r="AT74" s="285"/>
      <c r="AU74" s="283"/>
      <c r="AV74" s="284"/>
      <c r="AW74" s="284"/>
      <c r="AX74" s="284"/>
      <c r="AY74" s="284"/>
      <c r="AZ74" s="284"/>
      <c r="BA74" s="284"/>
      <c r="BB74" s="284"/>
      <c r="BC74" s="284"/>
      <c r="BD74" s="286"/>
      <c r="BE74" s="287"/>
      <c r="BG74" s="80">
        <f t="shared" si="7"/>
        <v>0</v>
      </c>
      <c r="BH74" s="80">
        <f t="shared" si="8"/>
        <v>0</v>
      </c>
      <c r="BI74" s="80">
        <f t="shared" si="9"/>
        <v>0</v>
      </c>
      <c r="BJ74" s="80">
        <f t="shared" si="11"/>
        <v>0</v>
      </c>
    </row>
    <row r="75" spans="1:62">
      <c r="A75" s="222">
        <f t="shared" si="6"/>
        <v>61</v>
      </c>
      <c r="B75" s="277"/>
      <c r="C75" s="278"/>
      <c r="D75" s="279" t="s">
        <v>221</v>
      </c>
      <c r="E75" s="280"/>
      <c r="F75" s="280"/>
      <c r="G75" s="181">
        <f t="shared" si="10"/>
        <v>0</v>
      </c>
      <c r="H75" s="223">
        <f t="shared" si="5"/>
        <v>0</v>
      </c>
      <c r="I75" s="281"/>
      <c r="J75" s="281"/>
      <c r="K75" s="281"/>
      <c r="L75" s="281"/>
      <c r="M75" s="281"/>
      <c r="N75" s="281"/>
      <c r="O75" s="281"/>
      <c r="P75" s="282"/>
      <c r="Q75" s="283"/>
      <c r="R75" s="284"/>
      <c r="S75" s="284"/>
      <c r="T75" s="284"/>
      <c r="U75" s="283"/>
      <c r="V75" s="283"/>
      <c r="W75" s="283"/>
      <c r="X75" s="283"/>
      <c r="Y75" s="283"/>
      <c r="Z75" s="285"/>
      <c r="AA75" s="283"/>
      <c r="AB75" s="284"/>
      <c r="AC75" s="284"/>
      <c r="AD75" s="284"/>
      <c r="AE75" s="284"/>
      <c r="AF75" s="284"/>
      <c r="AG75" s="284"/>
      <c r="AH75" s="284"/>
      <c r="AI75" s="284"/>
      <c r="AJ75" s="285"/>
      <c r="AK75" s="283"/>
      <c r="AL75" s="284"/>
      <c r="AM75" s="284"/>
      <c r="AN75" s="284"/>
      <c r="AO75" s="284"/>
      <c r="AP75" s="284"/>
      <c r="AQ75" s="284"/>
      <c r="AR75" s="284"/>
      <c r="AS75" s="284"/>
      <c r="AT75" s="285"/>
      <c r="AU75" s="283"/>
      <c r="AV75" s="284"/>
      <c r="AW75" s="284"/>
      <c r="AX75" s="284"/>
      <c r="AY75" s="284"/>
      <c r="AZ75" s="284"/>
      <c r="BA75" s="284"/>
      <c r="BB75" s="284"/>
      <c r="BC75" s="284"/>
      <c r="BD75" s="286"/>
      <c r="BE75" s="287"/>
      <c r="BG75" s="80">
        <f t="shared" si="7"/>
        <v>0</v>
      </c>
      <c r="BH75" s="80">
        <f t="shared" si="8"/>
        <v>0</v>
      </c>
      <c r="BI75" s="80">
        <f t="shared" si="9"/>
        <v>0</v>
      </c>
      <c r="BJ75" s="80">
        <f t="shared" si="11"/>
        <v>0</v>
      </c>
    </row>
    <row r="76" spans="1:62">
      <c r="A76" s="222">
        <f t="shared" si="6"/>
        <v>62</v>
      </c>
      <c r="B76" s="277"/>
      <c r="C76" s="278"/>
      <c r="D76" s="279" t="s">
        <v>222</v>
      </c>
      <c r="E76" s="280"/>
      <c r="F76" s="280"/>
      <c r="G76" s="181">
        <f t="shared" si="10"/>
        <v>0</v>
      </c>
      <c r="H76" s="223">
        <f t="shared" si="5"/>
        <v>0</v>
      </c>
      <c r="I76" s="281"/>
      <c r="J76" s="281"/>
      <c r="K76" s="281"/>
      <c r="L76" s="281"/>
      <c r="M76" s="281"/>
      <c r="N76" s="281"/>
      <c r="O76" s="281"/>
      <c r="P76" s="282"/>
      <c r="Q76" s="283"/>
      <c r="R76" s="284"/>
      <c r="S76" s="284"/>
      <c r="T76" s="284"/>
      <c r="U76" s="283"/>
      <c r="V76" s="283"/>
      <c r="W76" s="283"/>
      <c r="X76" s="283"/>
      <c r="Y76" s="283"/>
      <c r="Z76" s="285"/>
      <c r="AA76" s="283"/>
      <c r="AB76" s="284"/>
      <c r="AC76" s="284"/>
      <c r="AD76" s="284"/>
      <c r="AE76" s="284"/>
      <c r="AF76" s="284"/>
      <c r="AG76" s="284"/>
      <c r="AH76" s="284"/>
      <c r="AI76" s="284"/>
      <c r="AJ76" s="285"/>
      <c r="AK76" s="283"/>
      <c r="AL76" s="284"/>
      <c r="AM76" s="284"/>
      <c r="AN76" s="284"/>
      <c r="AO76" s="284"/>
      <c r="AP76" s="284"/>
      <c r="AQ76" s="284"/>
      <c r="AR76" s="284"/>
      <c r="AS76" s="284"/>
      <c r="AT76" s="285"/>
      <c r="AU76" s="283"/>
      <c r="AV76" s="284"/>
      <c r="AW76" s="284"/>
      <c r="AX76" s="284"/>
      <c r="AY76" s="284"/>
      <c r="AZ76" s="284"/>
      <c r="BA76" s="284"/>
      <c r="BB76" s="284"/>
      <c r="BC76" s="284"/>
      <c r="BD76" s="286"/>
      <c r="BE76" s="287"/>
      <c r="BG76" s="80">
        <f t="shared" si="7"/>
        <v>0</v>
      </c>
      <c r="BH76" s="80">
        <f t="shared" si="8"/>
        <v>0</v>
      </c>
      <c r="BI76" s="80">
        <f t="shared" si="9"/>
        <v>0</v>
      </c>
      <c r="BJ76" s="80">
        <f t="shared" si="11"/>
        <v>0</v>
      </c>
    </row>
    <row r="77" spans="1:62">
      <c r="A77" s="222">
        <f t="shared" si="6"/>
        <v>63</v>
      </c>
      <c r="B77" s="277"/>
      <c r="C77" s="278"/>
      <c r="D77" s="279" t="s">
        <v>223</v>
      </c>
      <c r="E77" s="280"/>
      <c r="F77" s="280"/>
      <c r="G77" s="181">
        <f t="shared" si="10"/>
        <v>0</v>
      </c>
      <c r="H77" s="223">
        <f t="shared" si="5"/>
        <v>0</v>
      </c>
      <c r="I77" s="281"/>
      <c r="J77" s="281"/>
      <c r="K77" s="281"/>
      <c r="L77" s="281"/>
      <c r="M77" s="281"/>
      <c r="N77" s="281"/>
      <c r="O77" s="281"/>
      <c r="P77" s="282"/>
      <c r="Q77" s="283"/>
      <c r="R77" s="284"/>
      <c r="S77" s="284"/>
      <c r="T77" s="284"/>
      <c r="U77" s="283"/>
      <c r="V77" s="283"/>
      <c r="W77" s="283"/>
      <c r="X77" s="283"/>
      <c r="Y77" s="283"/>
      <c r="Z77" s="285"/>
      <c r="AA77" s="283"/>
      <c r="AB77" s="284"/>
      <c r="AC77" s="284"/>
      <c r="AD77" s="284"/>
      <c r="AE77" s="284"/>
      <c r="AF77" s="284"/>
      <c r="AG77" s="284"/>
      <c r="AH77" s="284"/>
      <c r="AI77" s="284"/>
      <c r="AJ77" s="285"/>
      <c r="AK77" s="283"/>
      <c r="AL77" s="284"/>
      <c r="AM77" s="284"/>
      <c r="AN77" s="284"/>
      <c r="AO77" s="284"/>
      <c r="AP77" s="284"/>
      <c r="AQ77" s="284"/>
      <c r="AR77" s="284"/>
      <c r="AS77" s="284"/>
      <c r="AT77" s="285"/>
      <c r="AU77" s="283"/>
      <c r="AV77" s="284"/>
      <c r="AW77" s="284"/>
      <c r="AX77" s="284"/>
      <c r="AY77" s="284"/>
      <c r="AZ77" s="284"/>
      <c r="BA77" s="284"/>
      <c r="BB77" s="284"/>
      <c r="BC77" s="284"/>
      <c r="BD77" s="286"/>
      <c r="BE77" s="287"/>
      <c r="BG77" s="80">
        <f t="shared" si="7"/>
        <v>0</v>
      </c>
      <c r="BH77" s="80">
        <f t="shared" si="8"/>
        <v>0</v>
      </c>
      <c r="BI77" s="80">
        <f t="shared" si="9"/>
        <v>0</v>
      </c>
      <c r="BJ77" s="80">
        <f t="shared" si="11"/>
        <v>0</v>
      </c>
    </row>
    <row r="78" spans="1:62">
      <c r="A78" s="222">
        <f t="shared" si="6"/>
        <v>64</v>
      </c>
      <c r="B78" s="277"/>
      <c r="C78" s="278"/>
      <c r="D78" s="279" t="s">
        <v>224</v>
      </c>
      <c r="E78" s="280"/>
      <c r="F78" s="280"/>
      <c r="G78" s="181">
        <f t="shared" si="10"/>
        <v>0</v>
      </c>
      <c r="H78" s="223">
        <f t="shared" si="5"/>
        <v>0</v>
      </c>
      <c r="I78" s="281"/>
      <c r="J78" s="281"/>
      <c r="K78" s="281"/>
      <c r="L78" s="281"/>
      <c r="M78" s="281"/>
      <c r="N78" s="281"/>
      <c r="O78" s="281"/>
      <c r="P78" s="282"/>
      <c r="Q78" s="283"/>
      <c r="R78" s="284"/>
      <c r="S78" s="284"/>
      <c r="T78" s="284"/>
      <c r="U78" s="283"/>
      <c r="V78" s="283"/>
      <c r="W78" s="283"/>
      <c r="X78" s="283"/>
      <c r="Y78" s="283"/>
      <c r="Z78" s="285"/>
      <c r="AA78" s="283"/>
      <c r="AB78" s="284"/>
      <c r="AC78" s="284"/>
      <c r="AD78" s="284"/>
      <c r="AE78" s="284"/>
      <c r="AF78" s="284"/>
      <c r="AG78" s="284"/>
      <c r="AH78" s="284"/>
      <c r="AI78" s="284"/>
      <c r="AJ78" s="285"/>
      <c r="AK78" s="283"/>
      <c r="AL78" s="284"/>
      <c r="AM78" s="284"/>
      <c r="AN78" s="284"/>
      <c r="AO78" s="284"/>
      <c r="AP78" s="284"/>
      <c r="AQ78" s="284"/>
      <c r="AR78" s="284"/>
      <c r="AS78" s="284"/>
      <c r="AT78" s="285"/>
      <c r="AU78" s="283"/>
      <c r="AV78" s="284"/>
      <c r="AW78" s="284"/>
      <c r="AX78" s="284"/>
      <c r="AY78" s="284"/>
      <c r="AZ78" s="284"/>
      <c r="BA78" s="284"/>
      <c r="BB78" s="284"/>
      <c r="BC78" s="284"/>
      <c r="BD78" s="286"/>
      <c r="BE78" s="287"/>
      <c r="BG78" s="80">
        <f t="shared" ref="BG78:BG109" si="12">($G78/1000)*Y78</f>
        <v>0</v>
      </c>
      <c r="BH78" s="80">
        <f t="shared" ref="BH78:BH109" si="13">($G78/1000)*AI78</f>
        <v>0</v>
      </c>
      <c r="BI78" s="80">
        <f t="shared" ref="BI78:BI109" si="14">($G78/1000)*AS78</f>
        <v>0</v>
      </c>
      <c r="BJ78" s="80">
        <f t="shared" si="11"/>
        <v>0</v>
      </c>
    </row>
    <row r="79" spans="1:62">
      <c r="A79" s="222">
        <f t="shared" si="6"/>
        <v>65</v>
      </c>
      <c r="B79" s="277"/>
      <c r="C79" s="278"/>
      <c r="D79" s="279" t="s">
        <v>225</v>
      </c>
      <c r="E79" s="280"/>
      <c r="F79" s="280"/>
      <c r="G79" s="181">
        <f t="shared" ref="G79:G82" si="15">E79*F79</f>
        <v>0</v>
      </c>
      <c r="H79" s="223">
        <f t="shared" ref="H79:H142" si="16">IFERROR(G79/$E$5,0)</f>
        <v>0</v>
      </c>
      <c r="I79" s="281"/>
      <c r="J79" s="281"/>
      <c r="K79" s="281"/>
      <c r="L79" s="281"/>
      <c r="M79" s="281"/>
      <c r="N79" s="281"/>
      <c r="O79" s="281"/>
      <c r="P79" s="282"/>
      <c r="Q79" s="283"/>
      <c r="R79" s="284"/>
      <c r="S79" s="284"/>
      <c r="T79" s="284"/>
      <c r="U79" s="283"/>
      <c r="V79" s="283"/>
      <c r="W79" s="283"/>
      <c r="X79" s="283"/>
      <c r="Y79" s="283"/>
      <c r="Z79" s="285"/>
      <c r="AA79" s="283"/>
      <c r="AB79" s="284"/>
      <c r="AC79" s="284"/>
      <c r="AD79" s="284"/>
      <c r="AE79" s="284"/>
      <c r="AF79" s="284"/>
      <c r="AG79" s="284"/>
      <c r="AH79" s="284"/>
      <c r="AI79" s="284"/>
      <c r="AJ79" s="285"/>
      <c r="AK79" s="283"/>
      <c r="AL79" s="284"/>
      <c r="AM79" s="284"/>
      <c r="AN79" s="284"/>
      <c r="AO79" s="284"/>
      <c r="AP79" s="284"/>
      <c r="AQ79" s="284"/>
      <c r="AR79" s="284"/>
      <c r="AS79" s="284"/>
      <c r="AT79" s="285"/>
      <c r="AU79" s="283"/>
      <c r="AV79" s="284"/>
      <c r="AW79" s="284"/>
      <c r="AX79" s="284"/>
      <c r="AY79" s="284"/>
      <c r="AZ79" s="284"/>
      <c r="BA79" s="284"/>
      <c r="BB79" s="284"/>
      <c r="BC79" s="284"/>
      <c r="BD79" s="286"/>
      <c r="BE79" s="287"/>
      <c r="BG79" s="80">
        <f t="shared" si="12"/>
        <v>0</v>
      </c>
      <c r="BH79" s="80">
        <f t="shared" si="13"/>
        <v>0</v>
      </c>
      <c r="BI79" s="80">
        <f t="shared" si="14"/>
        <v>0</v>
      </c>
      <c r="BJ79" s="80">
        <f t="shared" ref="BJ79:BJ142" si="17">($G79/1000)*BC79</f>
        <v>0</v>
      </c>
    </row>
    <row r="80" spans="1:62">
      <c r="A80" s="222">
        <f t="shared" si="6"/>
        <v>66</v>
      </c>
      <c r="B80" s="277"/>
      <c r="C80" s="278"/>
      <c r="D80" s="279" t="s">
        <v>226</v>
      </c>
      <c r="E80" s="280"/>
      <c r="F80" s="280"/>
      <c r="G80" s="181">
        <f t="shared" si="15"/>
        <v>0</v>
      </c>
      <c r="H80" s="223">
        <f t="shared" si="16"/>
        <v>0</v>
      </c>
      <c r="I80" s="281"/>
      <c r="J80" s="281"/>
      <c r="K80" s="281"/>
      <c r="L80" s="281"/>
      <c r="M80" s="281"/>
      <c r="N80" s="281"/>
      <c r="O80" s="281"/>
      <c r="P80" s="282"/>
      <c r="Q80" s="283"/>
      <c r="R80" s="284"/>
      <c r="S80" s="284"/>
      <c r="T80" s="284"/>
      <c r="U80" s="283"/>
      <c r="V80" s="283"/>
      <c r="W80" s="283"/>
      <c r="X80" s="283"/>
      <c r="Y80" s="283"/>
      <c r="Z80" s="285"/>
      <c r="AA80" s="283"/>
      <c r="AB80" s="284"/>
      <c r="AC80" s="284"/>
      <c r="AD80" s="284"/>
      <c r="AE80" s="284"/>
      <c r="AF80" s="284"/>
      <c r="AG80" s="284"/>
      <c r="AH80" s="284"/>
      <c r="AI80" s="284"/>
      <c r="AJ80" s="285"/>
      <c r="AK80" s="283"/>
      <c r="AL80" s="284"/>
      <c r="AM80" s="284"/>
      <c r="AN80" s="284"/>
      <c r="AO80" s="284"/>
      <c r="AP80" s="284"/>
      <c r="AQ80" s="284"/>
      <c r="AR80" s="284"/>
      <c r="AS80" s="284"/>
      <c r="AT80" s="285"/>
      <c r="AU80" s="283"/>
      <c r="AV80" s="284"/>
      <c r="AW80" s="284"/>
      <c r="AX80" s="284"/>
      <c r="AY80" s="284"/>
      <c r="AZ80" s="284"/>
      <c r="BA80" s="284"/>
      <c r="BB80" s="284"/>
      <c r="BC80" s="284"/>
      <c r="BD80" s="286"/>
      <c r="BE80" s="287"/>
      <c r="BG80" s="80">
        <f t="shared" si="12"/>
        <v>0</v>
      </c>
      <c r="BH80" s="80">
        <f t="shared" si="13"/>
        <v>0</v>
      </c>
      <c r="BI80" s="80">
        <f t="shared" si="14"/>
        <v>0</v>
      </c>
      <c r="BJ80" s="80">
        <f t="shared" si="17"/>
        <v>0</v>
      </c>
    </row>
    <row r="81" spans="1:62">
      <c r="A81" s="222">
        <f t="shared" ref="A81:A144" si="18">A80+1</f>
        <v>67</v>
      </c>
      <c r="B81" s="277"/>
      <c r="C81" s="278"/>
      <c r="D81" s="279" t="s">
        <v>227</v>
      </c>
      <c r="E81" s="280"/>
      <c r="F81" s="280"/>
      <c r="G81" s="181">
        <f t="shared" si="15"/>
        <v>0</v>
      </c>
      <c r="H81" s="223">
        <f t="shared" si="16"/>
        <v>0</v>
      </c>
      <c r="I81" s="281"/>
      <c r="J81" s="281"/>
      <c r="K81" s="281"/>
      <c r="L81" s="281"/>
      <c r="M81" s="281"/>
      <c r="N81" s="281"/>
      <c r="O81" s="281"/>
      <c r="P81" s="282"/>
      <c r="Q81" s="283"/>
      <c r="R81" s="284"/>
      <c r="S81" s="284"/>
      <c r="T81" s="284"/>
      <c r="U81" s="283"/>
      <c r="V81" s="283"/>
      <c r="W81" s="283"/>
      <c r="X81" s="283"/>
      <c r="Y81" s="283"/>
      <c r="Z81" s="285"/>
      <c r="AA81" s="283"/>
      <c r="AB81" s="284"/>
      <c r="AC81" s="284"/>
      <c r="AD81" s="284"/>
      <c r="AE81" s="284"/>
      <c r="AF81" s="284"/>
      <c r="AG81" s="284"/>
      <c r="AH81" s="284"/>
      <c r="AI81" s="284"/>
      <c r="AJ81" s="285"/>
      <c r="AK81" s="283"/>
      <c r="AL81" s="284"/>
      <c r="AM81" s="284"/>
      <c r="AN81" s="284"/>
      <c r="AO81" s="284"/>
      <c r="AP81" s="284"/>
      <c r="AQ81" s="284"/>
      <c r="AR81" s="284"/>
      <c r="AS81" s="284"/>
      <c r="AT81" s="285"/>
      <c r="AU81" s="283"/>
      <c r="AV81" s="284"/>
      <c r="AW81" s="284"/>
      <c r="AX81" s="284"/>
      <c r="AY81" s="284"/>
      <c r="AZ81" s="284"/>
      <c r="BA81" s="284"/>
      <c r="BB81" s="284"/>
      <c r="BC81" s="284"/>
      <c r="BD81" s="286"/>
      <c r="BE81" s="287"/>
      <c r="BG81" s="80">
        <f t="shared" si="12"/>
        <v>0</v>
      </c>
      <c r="BH81" s="80">
        <f t="shared" si="13"/>
        <v>0</v>
      </c>
      <c r="BI81" s="80">
        <f t="shared" si="14"/>
        <v>0</v>
      </c>
      <c r="BJ81" s="80">
        <f t="shared" si="17"/>
        <v>0</v>
      </c>
    </row>
    <row r="82" spans="1:62">
      <c r="A82" s="222">
        <f t="shared" si="18"/>
        <v>68</v>
      </c>
      <c r="B82" s="277"/>
      <c r="C82" s="278"/>
      <c r="D82" s="279" t="s">
        <v>228</v>
      </c>
      <c r="E82" s="280"/>
      <c r="F82" s="280"/>
      <c r="G82" s="181">
        <f t="shared" si="15"/>
        <v>0</v>
      </c>
      <c r="H82" s="223">
        <f t="shared" si="16"/>
        <v>0</v>
      </c>
      <c r="I82" s="281"/>
      <c r="J82" s="281"/>
      <c r="K82" s="281"/>
      <c r="L82" s="281"/>
      <c r="M82" s="281"/>
      <c r="N82" s="281"/>
      <c r="O82" s="281"/>
      <c r="P82" s="282"/>
      <c r="Q82" s="283"/>
      <c r="R82" s="284"/>
      <c r="S82" s="284"/>
      <c r="T82" s="284"/>
      <c r="U82" s="283"/>
      <c r="V82" s="283"/>
      <c r="W82" s="283"/>
      <c r="X82" s="283"/>
      <c r="Y82" s="283"/>
      <c r="Z82" s="285"/>
      <c r="AA82" s="283"/>
      <c r="AB82" s="284"/>
      <c r="AC82" s="284"/>
      <c r="AD82" s="284"/>
      <c r="AE82" s="284"/>
      <c r="AF82" s="284"/>
      <c r="AG82" s="284"/>
      <c r="AH82" s="284"/>
      <c r="AI82" s="284"/>
      <c r="AJ82" s="285"/>
      <c r="AK82" s="283"/>
      <c r="AL82" s="284"/>
      <c r="AM82" s="284"/>
      <c r="AN82" s="284"/>
      <c r="AO82" s="284"/>
      <c r="AP82" s="284"/>
      <c r="AQ82" s="284"/>
      <c r="AR82" s="284"/>
      <c r="AS82" s="284"/>
      <c r="AT82" s="285"/>
      <c r="AU82" s="283"/>
      <c r="AV82" s="284"/>
      <c r="AW82" s="284"/>
      <c r="AX82" s="284"/>
      <c r="AY82" s="284"/>
      <c r="AZ82" s="284"/>
      <c r="BA82" s="284"/>
      <c r="BB82" s="284"/>
      <c r="BC82" s="284"/>
      <c r="BD82" s="286"/>
      <c r="BE82" s="287"/>
      <c r="BG82" s="80">
        <f t="shared" si="12"/>
        <v>0</v>
      </c>
      <c r="BH82" s="80">
        <f t="shared" si="13"/>
        <v>0</v>
      </c>
      <c r="BI82" s="80">
        <f t="shared" si="14"/>
        <v>0</v>
      </c>
      <c r="BJ82" s="80">
        <f t="shared" si="17"/>
        <v>0</v>
      </c>
    </row>
    <row r="83" spans="1:62">
      <c r="A83" s="222">
        <f t="shared" si="18"/>
        <v>69</v>
      </c>
      <c r="B83" s="277"/>
      <c r="C83" s="278"/>
      <c r="D83" s="279" t="s">
        <v>229</v>
      </c>
      <c r="E83" s="280"/>
      <c r="F83" s="280"/>
      <c r="G83" s="181">
        <f t="shared" ref="G83:G146" si="19">E83*F83</f>
        <v>0</v>
      </c>
      <c r="H83" s="223">
        <f t="shared" si="16"/>
        <v>0</v>
      </c>
      <c r="I83" s="281"/>
      <c r="J83" s="281"/>
      <c r="K83" s="281"/>
      <c r="L83" s="281"/>
      <c r="M83" s="281"/>
      <c r="N83" s="281"/>
      <c r="O83" s="281"/>
      <c r="P83" s="282"/>
      <c r="Q83" s="283"/>
      <c r="R83" s="284"/>
      <c r="S83" s="284"/>
      <c r="T83" s="284"/>
      <c r="U83" s="283"/>
      <c r="V83" s="283"/>
      <c r="W83" s="283"/>
      <c r="X83" s="283"/>
      <c r="Y83" s="283"/>
      <c r="Z83" s="285"/>
      <c r="AA83" s="283"/>
      <c r="AB83" s="284"/>
      <c r="AC83" s="284"/>
      <c r="AD83" s="284"/>
      <c r="AE83" s="284"/>
      <c r="AF83" s="284"/>
      <c r="AG83" s="284"/>
      <c r="AH83" s="284"/>
      <c r="AI83" s="284"/>
      <c r="AJ83" s="285"/>
      <c r="AK83" s="283"/>
      <c r="AL83" s="284"/>
      <c r="AM83" s="284"/>
      <c r="AN83" s="284"/>
      <c r="AO83" s="284"/>
      <c r="AP83" s="284"/>
      <c r="AQ83" s="284"/>
      <c r="AR83" s="284"/>
      <c r="AS83" s="284"/>
      <c r="AT83" s="285"/>
      <c r="AU83" s="283"/>
      <c r="AV83" s="284"/>
      <c r="AW83" s="284"/>
      <c r="AX83" s="284"/>
      <c r="AY83" s="284"/>
      <c r="AZ83" s="284"/>
      <c r="BA83" s="284"/>
      <c r="BB83" s="284"/>
      <c r="BC83" s="284"/>
      <c r="BD83" s="286"/>
      <c r="BE83" s="287"/>
      <c r="BG83" s="80">
        <f t="shared" si="12"/>
        <v>0</v>
      </c>
      <c r="BH83" s="80">
        <f t="shared" si="13"/>
        <v>0</v>
      </c>
      <c r="BI83" s="80">
        <f t="shared" si="14"/>
        <v>0</v>
      </c>
      <c r="BJ83" s="80">
        <f t="shared" si="17"/>
        <v>0</v>
      </c>
    </row>
    <row r="84" spans="1:62">
      <c r="A84" s="222">
        <f t="shared" si="18"/>
        <v>70</v>
      </c>
      <c r="B84" s="277"/>
      <c r="C84" s="278"/>
      <c r="D84" s="279" t="s">
        <v>230</v>
      </c>
      <c r="E84" s="280"/>
      <c r="F84" s="280"/>
      <c r="G84" s="181">
        <f t="shared" si="19"/>
        <v>0</v>
      </c>
      <c r="H84" s="223">
        <f t="shared" si="16"/>
        <v>0</v>
      </c>
      <c r="I84" s="281"/>
      <c r="J84" s="281"/>
      <c r="K84" s="281"/>
      <c r="L84" s="281"/>
      <c r="M84" s="281"/>
      <c r="N84" s="281"/>
      <c r="O84" s="281"/>
      <c r="P84" s="282"/>
      <c r="Q84" s="283"/>
      <c r="R84" s="284"/>
      <c r="S84" s="284"/>
      <c r="T84" s="284"/>
      <c r="U84" s="283"/>
      <c r="V84" s="283"/>
      <c r="W84" s="283"/>
      <c r="X84" s="283"/>
      <c r="Y84" s="283"/>
      <c r="Z84" s="285"/>
      <c r="AA84" s="283"/>
      <c r="AB84" s="284"/>
      <c r="AC84" s="284"/>
      <c r="AD84" s="284"/>
      <c r="AE84" s="284"/>
      <c r="AF84" s="284"/>
      <c r="AG84" s="284"/>
      <c r="AH84" s="284"/>
      <c r="AI84" s="284"/>
      <c r="AJ84" s="285"/>
      <c r="AK84" s="283"/>
      <c r="AL84" s="284"/>
      <c r="AM84" s="284"/>
      <c r="AN84" s="284"/>
      <c r="AO84" s="284"/>
      <c r="AP84" s="284"/>
      <c r="AQ84" s="284"/>
      <c r="AR84" s="284"/>
      <c r="AS84" s="284"/>
      <c r="AT84" s="285"/>
      <c r="AU84" s="283"/>
      <c r="AV84" s="284"/>
      <c r="AW84" s="284"/>
      <c r="AX84" s="284"/>
      <c r="AY84" s="284"/>
      <c r="AZ84" s="284"/>
      <c r="BA84" s="284"/>
      <c r="BB84" s="284"/>
      <c r="BC84" s="284"/>
      <c r="BD84" s="286"/>
      <c r="BE84" s="287"/>
      <c r="BG84" s="80">
        <f t="shared" si="12"/>
        <v>0</v>
      </c>
      <c r="BH84" s="80">
        <f t="shared" si="13"/>
        <v>0</v>
      </c>
      <c r="BI84" s="80">
        <f t="shared" si="14"/>
        <v>0</v>
      </c>
      <c r="BJ84" s="80">
        <f t="shared" si="17"/>
        <v>0</v>
      </c>
    </row>
    <row r="85" spans="1:62">
      <c r="A85" s="222">
        <f t="shared" si="18"/>
        <v>71</v>
      </c>
      <c r="B85" s="277"/>
      <c r="C85" s="278"/>
      <c r="D85" s="279" t="s">
        <v>231</v>
      </c>
      <c r="E85" s="280"/>
      <c r="F85" s="280"/>
      <c r="G85" s="181">
        <f t="shared" si="19"/>
        <v>0</v>
      </c>
      <c r="H85" s="223">
        <f t="shared" si="16"/>
        <v>0</v>
      </c>
      <c r="I85" s="281"/>
      <c r="J85" s="281"/>
      <c r="K85" s="281"/>
      <c r="L85" s="281"/>
      <c r="M85" s="281"/>
      <c r="N85" s="281"/>
      <c r="O85" s="281"/>
      <c r="P85" s="282"/>
      <c r="Q85" s="283"/>
      <c r="R85" s="284"/>
      <c r="S85" s="284"/>
      <c r="T85" s="284"/>
      <c r="U85" s="283"/>
      <c r="V85" s="283"/>
      <c r="W85" s="283"/>
      <c r="X85" s="283"/>
      <c r="Y85" s="283"/>
      <c r="Z85" s="285"/>
      <c r="AA85" s="283"/>
      <c r="AB85" s="284"/>
      <c r="AC85" s="284"/>
      <c r="AD85" s="284"/>
      <c r="AE85" s="284"/>
      <c r="AF85" s="284"/>
      <c r="AG85" s="284"/>
      <c r="AH85" s="284"/>
      <c r="AI85" s="284"/>
      <c r="AJ85" s="285"/>
      <c r="AK85" s="283"/>
      <c r="AL85" s="284"/>
      <c r="AM85" s="284"/>
      <c r="AN85" s="284"/>
      <c r="AO85" s="284"/>
      <c r="AP85" s="284"/>
      <c r="AQ85" s="284"/>
      <c r="AR85" s="284"/>
      <c r="AS85" s="284"/>
      <c r="AT85" s="285"/>
      <c r="AU85" s="283"/>
      <c r="AV85" s="284"/>
      <c r="AW85" s="284"/>
      <c r="AX85" s="284"/>
      <c r="AY85" s="284"/>
      <c r="AZ85" s="284"/>
      <c r="BA85" s="284"/>
      <c r="BB85" s="284"/>
      <c r="BC85" s="284"/>
      <c r="BD85" s="286"/>
      <c r="BE85" s="287"/>
      <c r="BG85" s="80">
        <f t="shared" si="12"/>
        <v>0</v>
      </c>
      <c r="BH85" s="80">
        <f t="shared" si="13"/>
        <v>0</v>
      </c>
      <c r="BI85" s="80">
        <f t="shared" si="14"/>
        <v>0</v>
      </c>
      <c r="BJ85" s="80">
        <f t="shared" si="17"/>
        <v>0</v>
      </c>
    </row>
    <row r="86" spans="1:62">
      <c r="A86" s="222">
        <f t="shared" si="18"/>
        <v>72</v>
      </c>
      <c r="B86" s="277"/>
      <c r="C86" s="278"/>
      <c r="D86" s="279" t="s">
        <v>232</v>
      </c>
      <c r="E86" s="280"/>
      <c r="F86" s="280"/>
      <c r="G86" s="181">
        <f t="shared" si="19"/>
        <v>0</v>
      </c>
      <c r="H86" s="223">
        <f t="shared" si="16"/>
        <v>0</v>
      </c>
      <c r="I86" s="281"/>
      <c r="J86" s="281"/>
      <c r="K86" s="281"/>
      <c r="L86" s="281"/>
      <c r="M86" s="281"/>
      <c r="N86" s="281"/>
      <c r="O86" s="281"/>
      <c r="P86" s="282"/>
      <c r="Q86" s="283"/>
      <c r="R86" s="284"/>
      <c r="S86" s="284"/>
      <c r="T86" s="284"/>
      <c r="U86" s="283"/>
      <c r="V86" s="283"/>
      <c r="W86" s="283"/>
      <c r="X86" s="283"/>
      <c r="Y86" s="283"/>
      <c r="Z86" s="285"/>
      <c r="AA86" s="283"/>
      <c r="AB86" s="284"/>
      <c r="AC86" s="284"/>
      <c r="AD86" s="284"/>
      <c r="AE86" s="284"/>
      <c r="AF86" s="284"/>
      <c r="AG86" s="284"/>
      <c r="AH86" s="284"/>
      <c r="AI86" s="284"/>
      <c r="AJ86" s="285"/>
      <c r="AK86" s="283"/>
      <c r="AL86" s="284"/>
      <c r="AM86" s="284"/>
      <c r="AN86" s="284"/>
      <c r="AO86" s="284"/>
      <c r="AP86" s="284"/>
      <c r="AQ86" s="284"/>
      <c r="AR86" s="284"/>
      <c r="AS86" s="284"/>
      <c r="AT86" s="285"/>
      <c r="AU86" s="283"/>
      <c r="AV86" s="284"/>
      <c r="AW86" s="284"/>
      <c r="AX86" s="284"/>
      <c r="AY86" s="284"/>
      <c r="AZ86" s="284"/>
      <c r="BA86" s="284"/>
      <c r="BB86" s="284"/>
      <c r="BC86" s="284"/>
      <c r="BD86" s="286"/>
      <c r="BE86" s="287"/>
      <c r="BG86" s="80">
        <f t="shared" si="12"/>
        <v>0</v>
      </c>
      <c r="BH86" s="80">
        <f t="shared" si="13"/>
        <v>0</v>
      </c>
      <c r="BI86" s="80">
        <f t="shared" si="14"/>
        <v>0</v>
      </c>
      <c r="BJ86" s="80">
        <f t="shared" si="17"/>
        <v>0</v>
      </c>
    </row>
    <row r="87" spans="1:62">
      <c r="A87" s="222">
        <f t="shared" si="18"/>
        <v>73</v>
      </c>
      <c r="B87" s="277"/>
      <c r="C87" s="278"/>
      <c r="D87" s="279" t="s">
        <v>233</v>
      </c>
      <c r="E87" s="280"/>
      <c r="F87" s="280"/>
      <c r="G87" s="181">
        <f t="shared" si="19"/>
        <v>0</v>
      </c>
      <c r="H87" s="223">
        <f t="shared" si="16"/>
        <v>0</v>
      </c>
      <c r="I87" s="281"/>
      <c r="J87" s="281"/>
      <c r="K87" s="281"/>
      <c r="L87" s="281"/>
      <c r="M87" s="281"/>
      <c r="N87" s="281"/>
      <c r="O87" s="281"/>
      <c r="P87" s="282"/>
      <c r="Q87" s="283"/>
      <c r="R87" s="284"/>
      <c r="S87" s="284"/>
      <c r="T87" s="284"/>
      <c r="U87" s="283"/>
      <c r="V87" s="283"/>
      <c r="W87" s="283"/>
      <c r="X87" s="283"/>
      <c r="Y87" s="283"/>
      <c r="Z87" s="285"/>
      <c r="AA87" s="283"/>
      <c r="AB87" s="284"/>
      <c r="AC87" s="284"/>
      <c r="AD87" s="284"/>
      <c r="AE87" s="284"/>
      <c r="AF87" s="284"/>
      <c r="AG87" s="284"/>
      <c r="AH87" s="284"/>
      <c r="AI87" s="284"/>
      <c r="AJ87" s="285"/>
      <c r="AK87" s="283"/>
      <c r="AL87" s="284"/>
      <c r="AM87" s="284"/>
      <c r="AN87" s="284"/>
      <c r="AO87" s="284"/>
      <c r="AP87" s="284"/>
      <c r="AQ87" s="284"/>
      <c r="AR87" s="284"/>
      <c r="AS87" s="284"/>
      <c r="AT87" s="285"/>
      <c r="AU87" s="283"/>
      <c r="AV87" s="284"/>
      <c r="AW87" s="284"/>
      <c r="AX87" s="284"/>
      <c r="AY87" s="284"/>
      <c r="AZ87" s="284"/>
      <c r="BA87" s="284"/>
      <c r="BB87" s="284"/>
      <c r="BC87" s="284"/>
      <c r="BD87" s="286"/>
      <c r="BE87" s="287"/>
      <c r="BG87" s="80">
        <f t="shared" si="12"/>
        <v>0</v>
      </c>
      <c r="BH87" s="80">
        <f t="shared" si="13"/>
        <v>0</v>
      </c>
      <c r="BI87" s="80">
        <f t="shared" si="14"/>
        <v>0</v>
      </c>
      <c r="BJ87" s="80">
        <f t="shared" si="17"/>
        <v>0</v>
      </c>
    </row>
    <row r="88" spans="1:62">
      <c r="A88" s="222">
        <f t="shared" si="18"/>
        <v>74</v>
      </c>
      <c r="B88" s="277"/>
      <c r="C88" s="278"/>
      <c r="D88" s="279" t="s">
        <v>234</v>
      </c>
      <c r="E88" s="280"/>
      <c r="F88" s="280"/>
      <c r="G88" s="181">
        <f t="shared" si="19"/>
        <v>0</v>
      </c>
      <c r="H88" s="223">
        <f t="shared" si="16"/>
        <v>0</v>
      </c>
      <c r="I88" s="281"/>
      <c r="J88" s="281"/>
      <c r="K88" s="281"/>
      <c r="L88" s="281"/>
      <c r="M88" s="281"/>
      <c r="N88" s="281"/>
      <c r="O88" s="281"/>
      <c r="P88" s="282"/>
      <c r="Q88" s="283"/>
      <c r="R88" s="284"/>
      <c r="S88" s="284"/>
      <c r="T88" s="284"/>
      <c r="U88" s="283"/>
      <c r="V88" s="283"/>
      <c r="W88" s="283"/>
      <c r="X88" s="283"/>
      <c r="Y88" s="283"/>
      <c r="Z88" s="285"/>
      <c r="AA88" s="283"/>
      <c r="AB88" s="284"/>
      <c r="AC88" s="284"/>
      <c r="AD88" s="284"/>
      <c r="AE88" s="284"/>
      <c r="AF88" s="284"/>
      <c r="AG88" s="284"/>
      <c r="AH88" s="284"/>
      <c r="AI88" s="284"/>
      <c r="AJ88" s="285"/>
      <c r="AK88" s="283"/>
      <c r="AL88" s="284"/>
      <c r="AM88" s="284"/>
      <c r="AN88" s="284"/>
      <c r="AO88" s="284"/>
      <c r="AP88" s="284"/>
      <c r="AQ88" s="284"/>
      <c r="AR88" s="284"/>
      <c r="AS88" s="284"/>
      <c r="AT88" s="285"/>
      <c r="AU88" s="283"/>
      <c r="AV88" s="284"/>
      <c r="AW88" s="284"/>
      <c r="AX88" s="284"/>
      <c r="AY88" s="284"/>
      <c r="AZ88" s="284"/>
      <c r="BA88" s="284"/>
      <c r="BB88" s="284"/>
      <c r="BC88" s="284"/>
      <c r="BD88" s="286"/>
      <c r="BE88" s="287"/>
      <c r="BG88" s="80">
        <f t="shared" si="12"/>
        <v>0</v>
      </c>
      <c r="BH88" s="80">
        <f t="shared" si="13"/>
        <v>0</v>
      </c>
      <c r="BI88" s="80">
        <f t="shared" si="14"/>
        <v>0</v>
      </c>
      <c r="BJ88" s="80">
        <f t="shared" si="17"/>
        <v>0</v>
      </c>
    </row>
    <row r="89" spans="1:62">
      <c r="A89" s="222">
        <f t="shared" si="18"/>
        <v>75</v>
      </c>
      <c r="B89" s="277"/>
      <c r="C89" s="278"/>
      <c r="D89" s="279" t="s">
        <v>235</v>
      </c>
      <c r="E89" s="280"/>
      <c r="F89" s="280"/>
      <c r="G89" s="181">
        <f t="shared" si="19"/>
        <v>0</v>
      </c>
      <c r="H89" s="223">
        <f t="shared" si="16"/>
        <v>0</v>
      </c>
      <c r="I89" s="281"/>
      <c r="J89" s="281"/>
      <c r="K89" s="281"/>
      <c r="L89" s="281"/>
      <c r="M89" s="281"/>
      <c r="N89" s="281"/>
      <c r="O89" s="281"/>
      <c r="P89" s="282"/>
      <c r="Q89" s="283"/>
      <c r="R89" s="284"/>
      <c r="S89" s="284"/>
      <c r="T89" s="284"/>
      <c r="U89" s="283"/>
      <c r="V89" s="283"/>
      <c r="W89" s="283"/>
      <c r="X89" s="283"/>
      <c r="Y89" s="283"/>
      <c r="Z89" s="285"/>
      <c r="AA89" s="283"/>
      <c r="AB89" s="284"/>
      <c r="AC89" s="284"/>
      <c r="AD89" s="284"/>
      <c r="AE89" s="284"/>
      <c r="AF89" s="284"/>
      <c r="AG89" s="284"/>
      <c r="AH89" s="284"/>
      <c r="AI89" s="284"/>
      <c r="AJ89" s="285"/>
      <c r="AK89" s="283"/>
      <c r="AL89" s="284"/>
      <c r="AM89" s="284"/>
      <c r="AN89" s="284"/>
      <c r="AO89" s="284"/>
      <c r="AP89" s="284"/>
      <c r="AQ89" s="284"/>
      <c r="AR89" s="284"/>
      <c r="AS89" s="284"/>
      <c r="AT89" s="285"/>
      <c r="AU89" s="283"/>
      <c r="AV89" s="284"/>
      <c r="AW89" s="284"/>
      <c r="AX89" s="284"/>
      <c r="AY89" s="284"/>
      <c r="AZ89" s="284"/>
      <c r="BA89" s="284"/>
      <c r="BB89" s="284"/>
      <c r="BC89" s="284"/>
      <c r="BD89" s="286"/>
      <c r="BE89" s="287"/>
      <c r="BG89" s="80">
        <f t="shared" si="12"/>
        <v>0</v>
      </c>
      <c r="BH89" s="80">
        <f t="shared" si="13"/>
        <v>0</v>
      </c>
      <c r="BI89" s="80">
        <f t="shared" si="14"/>
        <v>0</v>
      </c>
      <c r="BJ89" s="80">
        <f t="shared" si="17"/>
        <v>0</v>
      </c>
    </row>
    <row r="90" spans="1:62">
      <c r="A90" s="222">
        <f t="shared" si="18"/>
        <v>76</v>
      </c>
      <c r="B90" s="277"/>
      <c r="C90" s="278"/>
      <c r="D90" s="279" t="s">
        <v>236</v>
      </c>
      <c r="E90" s="280"/>
      <c r="F90" s="280"/>
      <c r="G90" s="181">
        <f t="shared" si="19"/>
        <v>0</v>
      </c>
      <c r="H90" s="223">
        <f t="shared" si="16"/>
        <v>0</v>
      </c>
      <c r="I90" s="281"/>
      <c r="J90" s="281"/>
      <c r="K90" s="281"/>
      <c r="L90" s="281"/>
      <c r="M90" s="281"/>
      <c r="N90" s="281"/>
      <c r="O90" s="281"/>
      <c r="P90" s="282"/>
      <c r="Q90" s="283"/>
      <c r="R90" s="284"/>
      <c r="S90" s="284"/>
      <c r="T90" s="284"/>
      <c r="U90" s="283"/>
      <c r="V90" s="283"/>
      <c r="W90" s="283"/>
      <c r="X90" s="283"/>
      <c r="Y90" s="283"/>
      <c r="Z90" s="285"/>
      <c r="AA90" s="283"/>
      <c r="AB90" s="284"/>
      <c r="AC90" s="284"/>
      <c r="AD90" s="284"/>
      <c r="AE90" s="284"/>
      <c r="AF90" s="284"/>
      <c r="AG90" s="284"/>
      <c r="AH90" s="284"/>
      <c r="AI90" s="284"/>
      <c r="AJ90" s="285"/>
      <c r="AK90" s="283"/>
      <c r="AL90" s="284"/>
      <c r="AM90" s="284"/>
      <c r="AN90" s="284"/>
      <c r="AO90" s="284"/>
      <c r="AP90" s="284"/>
      <c r="AQ90" s="284"/>
      <c r="AR90" s="284"/>
      <c r="AS90" s="284"/>
      <c r="AT90" s="285"/>
      <c r="AU90" s="283"/>
      <c r="AV90" s="284"/>
      <c r="AW90" s="284"/>
      <c r="AX90" s="284"/>
      <c r="AY90" s="284"/>
      <c r="AZ90" s="284"/>
      <c r="BA90" s="284"/>
      <c r="BB90" s="284"/>
      <c r="BC90" s="284"/>
      <c r="BD90" s="286"/>
      <c r="BE90" s="287"/>
      <c r="BG90" s="80">
        <f t="shared" si="12"/>
        <v>0</v>
      </c>
      <c r="BH90" s="80">
        <f t="shared" si="13"/>
        <v>0</v>
      </c>
      <c r="BI90" s="80">
        <f t="shared" si="14"/>
        <v>0</v>
      </c>
      <c r="BJ90" s="80">
        <f t="shared" si="17"/>
        <v>0</v>
      </c>
    </row>
    <row r="91" spans="1:62">
      <c r="A91" s="222">
        <f t="shared" si="18"/>
        <v>77</v>
      </c>
      <c r="B91" s="277"/>
      <c r="C91" s="278"/>
      <c r="D91" s="279" t="s">
        <v>237</v>
      </c>
      <c r="E91" s="280"/>
      <c r="F91" s="280"/>
      <c r="G91" s="181">
        <f t="shared" si="19"/>
        <v>0</v>
      </c>
      <c r="H91" s="223">
        <f t="shared" si="16"/>
        <v>0</v>
      </c>
      <c r="I91" s="281"/>
      <c r="J91" s="281"/>
      <c r="K91" s="281"/>
      <c r="L91" s="281"/>
      <c r="M91" s="281"/>
      <c r="N91" s="281"/>
      <c r="O91" s="281"/>
      <c r="P91" s="282"/>
      <c r="Q91" s="283"/>
      <c r="R91" s="284"/>
      <c r="S91" s="284"/>
      <c r="T91" s="284"/>
      <c r="U91" s="283"/>
      <c r="V91" s="283"/>
      <c r="W91" s="283"/>
      <c r="X91" s="283"/>
      <c r="Y91" s="283"/>
      <c r="Z91" s="285"/>
      <c r="AA91" s="283"/>
      <c r="AB91" s="284"/>
      <c r="AC91" s="284"/>
      <c r="AD91" s="284"/>
      <c r="AE91" s="284"/>
      <c r="AF91" s="284"/>
      <c r="AG91" s="284"/>
      <c r="AH91" s="284"/>
      <c r="AI91" s="284"/>
      <c r="AJ91" s="285"/>
      <c r="AK91" s="283"/>
      <c r="AL91" s="284"/>
      <c r="AM91" s="284"/>
      <c r="AN91" s="284"/>
      <c r="AO91" s="284"/>
      <c r="AP91" s="284"/>
      <c r="AQ91" s="284"/>
      <c r="AR91" s="284"/>
      <c r="AS91" s="284"/>
      <c r="AT91" s="285"/>
      <c r="AU91" s="283"/>
      <c r="AV91" s="284"/>
      <c r="AW91" s="284"/>
      <c r="AX91" s="284"/>
      <c r="AY91" s="284"/>
      <c r="AZ91" s="284"/>
      <c r="BA91" s="284"/>
      <c r="BB91" s="284"/>
      <c r="BC91" s="284"/>
      <c r="BD91" s="286"/>
      <c r="BE91" s="287"/>
      <c r="BG91" s="80">
        <f t="shared" si="12"/>
        <v>0</v>
      </c>
      <c r="BH91" s="80">
        <f t="shared" si="13"/>
        <v>0</v>
      </c>
      <c r="BI91" s="80">
        <f t="shared" si="14"/>
        <v>0</v>
      </c>
      <c r="BJ91" s="80">
        <f t="shared" si="17"/>
        <v>0</v>
      </c>
    </row>
    <row r="92" spans="1:62">
      <c r="A92" s="222">
        <f t="shared" si="18"/>
        <v>78</v>
      </c>
      <c r="B92" s="277"/>
      <c r="C92" s="278"/>
      <c r="D92" s="279" t="s">
        <v>238</v>
      </c>
      <c r="E92" s="280"/>
      <c r="F92" s="280"/>
      <c r="G92" s="181">
        <f t="shared" si="19"/>
        <v>0</v>
      </c>
      <c r="H92" s="223">
        <f t="shared" si="16"/>
        <v>0</v>
      </c>
      <c r="I92" s="281"/>
      <c r="J92" s="281"/>
      <c r="K92" s="281"/>
      <c r="L92" s="281"/>
      <c r="M92" s="281"/>
      <c r="N92" s="281"/>
      <c r="O92" s="281"/>
      <c r="P92" s="282"/>
      <c r="Q92" s="283"/>
      <c r="R92" s="284"/>
      <c r="S92" s="284"/>
      <c r="T92" s="284"/>
      <c r="U92" s="283"/>
      <c r="V92" s="283"/>
      <c r="W92" s="283"/>
      <c r="X92" s="283"/>
      <c r="Y92" s="283"/>
      <c r="Z92" s="285"/>
      <c r="AA92" s="283"/>
      <c r="AB92" s="284"/>
      <c r="AC92" s="284"/>
      <c r="AD92" s="284"/>
      <c r="AE92" s="284"/>
      <c r="AF92" s="284"/>
      <c r="AG92" s="284"/>
      <c r="AH92" s="284"/>
      <c r="AI92" s="284"/>
      <c r="AJ92" s="285"/>
      <c r="AK92" s="283"/>
      <c r="AL92" s="284"/>
      <c r="AM92" s="284"/>
      <c r="AN92" s="284"/>
      <c r="AO92" s="284"/>
      <c r="AP92" s="284"/>
      <c r="AQ92" s="284"/>
      <c r="AR92" s="284"/>
      <c r="AS92" s="284"/>
      <c r="AT92" s="285"/>
      <c r="AU92" s="283"/>
      <c r="AV92" s="284"/>
      <c r="AW92" s="284"/>
      <c r="AX92" s="284"/>
      <c r="AY92" s="284"/>
      <c r="AZ92" s="284"/>
      <c r="BA92" s="284"/>
      <c r="BB92" s="284"/>
      <c r="BC92" s="284"/>
      <c r="BD92" s="286"/>
      <c r="BE92" s="287"/>
      <c r="BG92" s="80">
        <f t="shared" si="12"/>
        <v>0</v>
      </c>
      <c r="BH92" s="80">
        <f t="shared" si="13"/>
        <v>0</v>
      </c>
      <c r="BI92" s="80">
        <f t="shared" si="14"/>
        <v>0</v>
      </c>
      <c r="BJ92" s="80">
        <f t="shared" si="17"/>
        <v>0</v>
      </c>
    </row>
    <row r="93" spans="1:62">
      <c r="A93" s="222">
        <f t="shared" si="18"/>
        <v>79</v>
      </c>
      <c r="B93" s="277"/>
      <c r="C93" s="278"/>
      <c r="D93" s="279" t="s">
        <v>239</v>
      </c>
      <c r="E93" s="280"/>
      <c r="F93" s="280"/>
      <c r="G93" s="181">
        <f t="shared" si="19"/>
        <v>0</v>
      </c>
      <c r="H93" s="223">
        <f t="shared" si="16"/>
        <v>0</v>
      </c>
      <c r="I93" s="281"/>
      <c r="J93" s="281"/>
      <c r="K93" s="281"/>
      <c r="L93" s="281"/>
      <c r="M93" s="281"/>
      <c r="N93" s="281"/>
      <c r="O93" s="281"/>
      <c r="P93" s="282"/>
      <c r="Q93" s="283"/>
      <c r="R93" s="284"/>
      <c r="S93" s="284"/>
      <c r="T93" s="284"/>
      <c r="U93" s="283"/>
      <c r="V93" s="283"/>
      <c r="W93" s="283"/>
      <c r="X93" s="283"/>
      <c r="Y93" s="283"/>
      <c r="Z93" s="285"/>
      <c r="AA93" s="283"/>
      <c r="AB93" s="284"/>
      <c r="AC93" s="284"/>
      <c r="AD93" s="284"/>
      <c r="AE93" s="284"/>
      <c r="AF93" s="284"/>
      <c r="AG93" s="284"/>
      <c r="AH93" s="284"/>
      <c r="AI93" s="284"/>
      <c r="AJ93" s="285"/>
      <c r="AK93" s="283"/>
      <c r="AL93" s="284"/>
      <c r="AM93" s="284"/>
      <c r="AN93" s="284"/>
      <c r="AO93" s="284"/>
      <c r="AP93" s="284"/>
      <c r="AQ93" s="284"/>
      <c r="AR93" s="284"/>
      <c r="AS93" s="284"/>
      <c r="AT93" s="285"/>
      <c r="AU93" s="283"/>
      <c r="AV93" s="284"/>
      <c r="AW93" s="284"/>
      <c r="AX93" s="284"/>
      <c r="AY93" s="284"/>
      <c r="AZ93" s="284"/>
      <c r="BA93" s="284"/>
      <c r="BB93" s="284"/>
      <c r="BC93" s="284"/>
      <c r="BD93" s="286"/>
      <c r="BE93" s="287"/>
      <c r="BG93" s="80">
        <f t="shared" si="12"/>
        <v>0</v>
      </c>
      <c r="BH93" s="80">
        <f t="shared" si="13"/>
        <v>0</v>
      </c>
      <c r="BI93" s="80">
        <f t="shared" si="14"/>
        <v>0</v>
      </c>
      <c r="BJ93" s="80">
        <f t="shared" si="17"/>
        <v>0</v>
      </c>
    </row>
    <row r="94" spans="1:62">
      <c r="A94" s="222">
        <f t="shared" si="18"/>
        <v>80</v>
      </c>
      <c r="B94" s="277"/>
      <c r="C94" s="278"/>
      <c r="D94" s="279" t="s">
        <v>240</v>
      </c>
      <c r="E94" s="280"/>
      <c r="F94" s="280"/>
      <c r="G94" s="181">
        <f t="shared" si="19"/>
        <v>0</v>
      </c>
      <c r="H94" s="223">
        <f t="shared" si="16"/>
        <v>0</v>
      </c>
      <c r="I94" s="281"/>
      <c r="J94" s="281"/>
      <c r="K94" s="281"/>
      <c r="L94" s="281"/>
      <c r="M94" s="281"/>
      <c r="N94" s="281"/>
      <c r="O94" s="281"/>
      <c r="P94" s="282"/>
      <c r="Q94" s="283"/>
      <c r="R94" s="284"/>
      <c r="S94" s="284"/>
      <c r="T94" s="284"/>
      <c r="U94" s="283"/>
      <c r="V94" s="283"/>
      <c r="W94" s="283"/>
      <c r="X94" s="283"/>
      <c r="Y94" s="283"/>
      <c r="Z94" s="285"/>
      <c r="AA94" s="283"/>
      <c r="AB94" s="284"/>
      <c r="AC94" s="284"/>
      <c r="AD94" s="284"/>
      <c r="AE94" s="284"/>
      <c r="AF94" s="284"/>
      <c r="AG94" s="284"/>
      <c r="AH94" s="284"/>
      <c r="AI94" s="284"/>
      <c r="AJ94" s="285"/>
      <c r="AK94" s="283"/>
      <c r="AL94" s="284"/>
      <c r="AM94" s="284"/>
      <c r="AN94" s="284"/>
      <c r="AO94" s="284"/>
      <c r="AP94" s="284"/>
      <c r="AQ94" s="284"/>
      <c r="AR94" s="284"/>
      <c r="AS94" s="284"/>
      <c r="AT94" s="285"/>
      <c r="AU94" s="283"/>
      <c r="AV94" s="284"/>
      <c r="AW94" s="284"/>
      <c r="AX94" s="284"/>
      <c r="AY94" s="284"/>
      <c r="AZ94" s="284"/>
      <c r="BA94" s="284"/>
      <c r="BB94" s="284"/>
      <c r="BC94" s="284"/>
      <c r="BD94" s="286"/>
      <c r="BE94" s="287"/>
      <c r="BG94" s="80">
        <f t="shared" si="12"/>
        <v>0</v>
      </c>
      <c r="BH94" s="80">
        <f t="shared" si="13"/>
        <v>0</v>
      </c>
      <c r="BI94" s="80">
        <f t="shared" si="14"/>
        <v>0</v>
      </c>
      <c r="BJ94" s="80">
        <f t="shared" si="17"/>
        <v>0</v>
      </c>
    </row>
    <row r="95" spans="1:62">
      <c r="A95" s="222">
        <f t="shared" si="18"/>
        <v>81</v>
      </c>
      <c r="B95" s="277"/>
      <c r="C95" s="278"/>
      <c r="D95" s="279" t="s">
        <v>241</v>
      </c>
      <c r="E95" s="280"/>
      <c r="F95" s="280"/>
      <c r="G95" s="181">
        <f t="shared" si="19"/>
        <v>0</v>
      </c>
      <c r="H95" s="223">
        <f t="shared" si="16"/>
        <v>0</v>
      </c>
      <c r="I95" s="281"/>
      <c r="J95" s="281"/>
      <c r="K95" s="281"/>
      <c r="L95" s="281"/>
      <c r="M95" s="281"/>
      <c r="N95" s="281"/>
      <c r="O95" s="281"/>
      <c r="P95" s="282"/>
      <c r="Q95" s="283"/>
      <c r="R95" s="284"/>
      <c r="S95" s="284"/>
      <c r="T95" s="284"/>
      <c r="U95" s="283"/>
      <c r="V95" s="283"/>
      <c r="W95" s="283"/>
      <c r="X95" s="283"/>
      <c r="Y95" s="283"/>
      <c r="Z95" s="285"/>
      <c r="AA95" s="283"/>
      <c r="AB95" s="284"/>
      <c r="AC95" s="284"/>
      <c r="AD95" s="284"/>
      <c r="AE95" s="284"/>
      <c r="AF95" s="284"/>
      <c r="AG95" s="284"/>
      <c r="AH95" s="284"/>
      <c r="AI95" s="284"/>
      <c r="AJ95" s="285"/>
      <c r="AK95" s="283"/>
      <c r="AL95" s="284"/>
      <c r="AM95" s="284"/>
      <c r="AN95" s="284"/>
      <c r="AO95" s="284"/>
      <c r="AP95" s="284"/>
      <c r="AQ95" s="284"/>
      <c r="AR95" s="284"/>
      <c r="AS95" s="284"/>
      <c r="AT95" s="285"/>
      <c r="AU95" s="283"/>
      <c r="AV95" s="284"/>
      <c r="AW95" s="284"/>
      <c r="AX95" s="284"/>
      <c r="AY95" s="284"/>
      <c r="AZ95" s="284"/>
      <c r="BA95" s="284"/>
      <c r="BB95" s="284"/>
      <c r="BC95" s="284"/>
      <c r="BD95" s="286"/>
      <c r="BE95" s="287"/>
      <c r="BG95" s="80">
        <f t="shared" si="12"/>
        <v>0</v>
      </c>
      <c r="BH95" s="80">
        <f t="shared" si="13"/>
        <v>0</v>
      </c>
      <c r="BI95" s="80">
        <f t="shared" si="14"/>
        <v>0</v>
      </c>
      <c r="BJ95" s="80">
        <f t="shared" si="17"/>
        <v>0</v>
      </c>
    </row>
    <row r="96" spans="1:62">
      <c r="A96" s="222">
        <f t="shared" si="18"/>
        <v>82</v>
      </c>
      <c r="B96" s="277"/>
      <c r="C96" s="278"/>
      <c r="D96" s="279" t="s">
        <v>242</v>
      </c>
      <c r="E96" s="280"/>
      <c r="F96" s="280"/>
      <c r="G96" s="181">
        <f t="shared" si="19"/>
        <v>0</v>
      </c>
      <c r="H96" s="223">
        <f t="shared" si="16"/>
        <v>0</v>
      </c>
      <c r="I96" s="281"/>
      <c r="J96" s="281"/>
      <c r="K96" s="281"/>
      <c r="L96" s="281"/>
      <c r="M96" s="281"/>
      <c r="N96" s="281"/>
      <c r="O96" s="281"/>
      <c r="P96" s="282"/>
      <c r="Q96" s="283"/>
      <c r="R96" s="284"/>
      <c r="S96" s="284"/>
      <c r="T96" s="284"/>
      <c r="U96" s="283"/>
      <c r="V96" s="283"/>
      <c r="W96" s="283"/>
      <c r="X96" s="283"/>
      <c r="Y96" s="283"/>
      <c r="Z96" s="285"/>
      <c r="AA96" s="283"/>
      <c r="AB96" s="284"/>
      <c r="AC96" s="284"/>
      <c r="AD96" s="284"/>
      <c r="AE96" s="284"/>
      <c r="AF96" s="284"/>
      <c r="AG96" s="284"/>
      <c r="AH96" s="284"/>
      <c r="AI96" s="284"/>
      <c r="AJ96" s="285"/>
      <c r="AK96" s="283"/>
      <c r="AL96" s="284"/>
      <c r="AM96" s="284"/>
      <c r="AN96" s="284"/>
      <c r="AO96" s="284"/>
      <c r="AP96" s="284"/>
      <c r="AQ96" s="284"/>
      <c r="AR96" s="284"/>
      <c r="AS96" s="284"/>
      <c r="AT96" s="285"/>
      <c r="AU96" s="283"/>
      <c r="AV96" s="284"/>
      <c r="AW96" s="284"/>
      <c r="AX96" s="284"/>
      <c r="AY96" s="284"/>
      <c r="AZ96" s="284"/>
      <c r="BA96" s="284"/>
      <c r="BB96" s="284"/>
      <c r="BC96" s="284"/>
      <c r="BD96" s="286"/>
      <c r="BE96" s="287"/>
      <c r="BG96" s="80">
        <f t="shared" si="12"/>
        <v>0</v>
      </c>
      <c r="BH96" s="80">
        <f t="shared" si="13"/>
        <v>0</v>
      </c>
      <c r="BI96" s="80">
        <f t="shared" si="14"/>
        <v>0</v>
      </c>
      <c r="BJ96" s="80">
        <f t="shared" si="17"/>
        <v>0</v>
      </c>
    </row>
    <row r="97" spans="1:62">
      <c r="A97" s="222">
        <f t="shared" si="18"/>
        <v>83</v>
      </c>
      <c r="B97" s="277"/>
      <c r="C97" s="278"/>
      <c r="D97" s="279" t="s">
        <v>243</v>
      </c>
      <c r="E97" s="280"/>
      <c r="F97" s="280"/>
      <c r="G97" s="181">
        <f t="shared" si="19"/>
        <v>0</v>
      </c>
      <c r="H97" s="223">
        <f t="shared" si="16"/>
        <v>0</v>
      </c>
      <c r="I97" s="281"/>
      <c r="J97" s="281"/>
      <c r="K97" s="281"/>
      <c r="L97" s="281"/>
      <c r="M97" s="281"/>
      <c r="N97" s="281"/>
      <c r="O97" s="281"/>
      <c r="P97" s="282"/>
      <c r="Q97" s="283"/>
      <c r="R97" s="284"/>
      <c r="S97" s="284"/>
      <c r="T97" s="284"/>
      <c r="U97" s="283"/>
      <c r="V97" s="283"/>
      <c r="W97" s="283"/>
      <c r="X97" s="283"/>
      <c r="Y97" s="283"/>
      <c r="Z97" s="285"/>
      <c r="AA97" s="283"/>
      <c r="AB97" s="284"/>
      <c r="AC97" s="284"/>
      <c r="AD97" s="284"/>
      <c r="AE97" s="284"/>
      <c r="AF97" s="284"/>
      <c r="AG97" s="284"/>
      <c r="AH97" s="284"/>
      <c r="AI97" s="284"/>
      <c r="AJ97" s="285"/>
      <c r="AK97" s="283"/>
      <c r="AL97" s="284"/>
      <c r="AM97" s="284"/>
      <c r="AN97" s="284"/>
      <c r="AO97" s="284"/>
      <c r="AP97" s="284"/>
      <c r="AQ97" s="284"/>
      <c r="AR97" s="284"/>
      <c r="AS97" s="284"/>
      <c r="AT97" s="285"/>
      <c r="AU97" s="283"/>
      <c r="AV97" s="284"/>
      <c r="AW97" s="284"/>
      <c r="AX97" s="284"/>
      <c r="AY97" s="284"/>
      <c r="AZ97" s="284"/>
      <c r="BA97" s="284"/>
      <c r="BB97" s="284"/>
      <c r="BC97" s="284"/>
      <c r="BD97" s="286"/>
      <c r="BE97" s="287"/>
      <c r="BG97" s="80">
        <f t="shared" si="12"/>
        <v>0</v>
      </c>
      <c r="BH97" s="80">
        <f t="shared" si="13"/>
        <v>0</v>
      </c>
      <c r="BI97" s="80">
        <f t="shared" si="14"/>
        <v>0</v>
      </c>
      <c r="BJ97" s="80">
        <f t="shared" si="17"/>
        <v>0</v>
      </c>
    </row>
    <row r="98" spans="1:62">
      <c r="A98" s="222">
        <f t="shared" si="18"/>
        <v>84</v>
      </c>
      <c r="B98" s="277"/>
      <c r="C98" s="278"/>
      <c r="D98" s="279" t="s">
        <v>244</v>
      </c>
      <c r="E98" s="280"/>
      <c r="F98" s="280"/>
      <c r="G98" s="181">
        <f t="shared" si="19"/>
        <v>0</v>
      </c>
      <c r="H98" s="223">
        <f t="shared" si="16"/>
        <v>0</v>
      </c>
      <c r="I98" s="281"/>
      <c r="J98" s="281"/>
      <c r="K98" s="281"/>
      <c r="L98" s="281"/>
      <c r="M98" s="281"/>
      <c r="N98" s="281"/>
      <c r="O98" s="281"/>
      <c r="P98" s="282"/>
      <c r="Q98" s="283"/>
      <c r="R98" s="284"/>
      <c r="S98" s="284"/>
      <c r="T98" s="284"/>
      <c r="U98" s="283"/>
      <c r="V98" s="283"/>
      <c r="W98" s="283"/>
      <c r="X98" s="283"/>
      <c r="Y98" s="283"/>
      <c r="Z98" s="285"/>
      <c r="AA98" s="283"/>
      <c r="AB98" s="284"/>
      <c r="AC98" s="284"/>
      <c r="AD98" s="284"/>
      <c r="AE98" s="284"/>
      <c r="AF98" s="284"/>
      <c r="AG98" s="284"/>
      <c r="AH98" s="284"/>
      <c r="AI98" s="284"/>
      <c r="AJ98" s="285"/>
      <c r="AK98" s="283"/>
      <c r="AL98" s="284"/>
      <c r="AM98" s="284"/>
      <c r="AN98" s="284"/>
      <c r="AO98" s="284"/>
      <c r="AP98" s="284"/>
      <c r="AQ98" s="284"/>
      <c r="AR98" s="284"/>
      <c r="AS98" s="284"/>
      <c r="AT98" s="285"/>
      <c r="AU98" s="283"/>
      <c r="AV98" s="284"/>
      <c r="AW98" s="284"/>
      <c r="AX98" s="284"/>
      <c r="AY98" s="284"/>
      <c r="AZ98" s="284"/>
      <c r="BA98" s="284"/>
      <c r="BB98" s="284"/>
      <c r="BC98" s="284"/>
      <c r="BD98" s="286"/>
      <c r="BE98" s="287"/>
      <c r="BG98" s="80">
        <f t="shared" si="12"/>
        <v>0</v>
      </c>
      <c r="BH98" s="80">
        <f t="shared" si="13"/>
        <v>0</v>
      </c>
      <c r="BI98" s="80">
        <f t="shared" si="14"/>
        <v>0</v>
      </c>
      <c r="BJ98" s="80">
        <f t="shared" si="17"/>
        <v>0</v>
      </c>
    </row>
    <row r="99" spans="1:62">
      <c r="A99" s="222">
        <f t="shared" si="18"/>
        <v>85</v>
      </c>
      <c r="B99" s="277"/>
      <c r="C99" s="278"/>
      <c r="D99" s="279" t="s">
        <v>245</v>
      </c>
      <c r="E99" s="280"/>
      <c r="F99" s="280"/>
      <c r="G99" s="181">
        <f t="shared" si="19"/>
        <v>0</v>
      </c>
      <c r="H99" s="223">
        <f t="shared" si="16"/>
        <v>0</v>
      </c>
      <c r="I99" s="281"/>
      <c r="J99" s="281"/>
      <c r="K99" s="281"/>
      <c r="L99" s="281"/>
      <c r="M99" s="281"/>
      <c r="N99" s="281"/>
      <c r="O99" s="281"/>
      <c r="P99" s="282"/>
      <c r="Q99" s="283"/>
      <c r="R99" s="284"/>
      <c r="S99" s="284"/>
      <c r="T99" s="284"/>
      <c r="U99" s="283"/>
      <c r="V99" s="283"/>
      <c r="W99" s="283"/>
      <c r="X99" s="283"/>
      <c r="Y99" s="283"/>
      <c r="Z99" s="285"/>
      <c r="AA99" s="283"/>
      <c r="AB99" s="284"/>
      <c r="AC99" s="284"/>
      <c r="AD99" s="284"/>
      <c r="AE99" s="284"/>
      <c r="AF99" s="284"/>
      <c r="AG99" s="284"/>
      <c r="AH99" s="284"/>
      <c r="AI99" s="284"/>
      <c r="AJ99" s="285"/>
      <c r="AK99" s="283"/>
      <c r="AL99" s="284"/>
      <c r="AM99" s="284"/>
      <c r="AN99" s="284"/>
      <c r="AO99" s="284"/>
      <c r="AP99" s="284"/>
      <c r="AQ99" s="284"/>
      <c r="AR99" s="284"/>
      <c r="AS99" s="284"/>
      <c r="AT99" s="285"/>
      <c r="AU99" s="283"/>
      <c r="AV99" s="284"/>
      <c r="AW99" s="284"/>
      <c r="AX99" s="284"/>
      <c r="AY99" s="284"/>
      <c r="AZ99" s="284"/>
      <c r="BA99" s="284"/>
      <c r="BB99" s="284"/>
      <c r="BC99" s="284"/>
      <c r="BD99" s="286"/>
      <c r="BE99" s="287"/>
      <c r="BG99" s="80">
        <f t="shared" si="12"/>
        <v>0</v>
      </c>
      <c r="BH99" s="80">
        <f t="shared" si="13"/>
        <v>0</v>
      </c>
      <c r="BI99" s="80">
        <f t="shared" si="14"/>
        <v>0</v>
      </c>
      <c r="BJ99" s="80">
        <f t="shared" si="17"/>
        <v>0</v>
      </c>
    </row>
    <row r="100" spans="1:62">
      <c r="A100" s="222">
        <f t="shared" si="18"/>
        <v>86</v>
      </c>
      <c r="B100" s="277"/>
      <c r="C100" s="278"/>
      <c r="D100" s="279" t="s">
        <v>246</v>
      </c>
      <c r="E100" s="280"/>
      <c r="F100" s="280"/>
      <c r="G100" s="181">
        <f t="shared" si="19"/>
        <v>0</v>
      </c>
      <c r="H100" s="223">
        <f t="shared" si="16"/>
        <v>0</v>
      </c>
      <c r="I100" s="281"/>
      <c r="J100" s="281"/>
      <c r="K100" s="281"/>
      <c r="L100" s="281"/>
      <c r="M100" s="281"/>
      <c r="N100" s="281"/>
      <c r="O100" s="281"/>
      <c r="P100" s="282"/>
      <c r="Q100" s="283"/>
      <c r="R100" s="284"/>
      <c r="S100" s="284"/>
      <c r="T100" s="284"/>
      <c r="U100" s="283"/>
      <c r="V100" s="283"/>
      <c r="W100" s="283"/>
      <c r="X100" s="283"/>
      <c r="Y100" s="283"/>
      <c r="Z100" s="285"/>
      <c r="AA100" s="283"/>
      <c r="AB100" s="284"/>
      <c r="AC100" s="284"/>
      <c r="AD100" s="284"/>
      <c r="AE100" s="284"/>
      <c r="AF100" s="284"/>
      <c r="AG100" s="284"/>
      <c r="AH100" s="284"/>
      <c r="AI100" s="284"/>
      <c r="AJ100" s="285"/>
      <c r="AK100" s="283"/>
      <c r="AL100" s="284"/>
      <c r="AM100" s="284"/>
      <c r="AN100" s="284"/>
      <c r="AO100" s="284"/>
      <c r="AP100" s="284"/>
      <c r="AQ100" s="284"/>
      <c r="AR100" s="284"/>
      <c r="AS100" s="284"/>
      <c r="AT100" s="285"/>
      <c r="AU100" s="283"/>
      <c r="AV100" s="284"/>
      <c r="AW100" s="284"/>
      <c r="AX100" s="284"/>
      <c r="AY100" s="284"/>
      <c r="AZ100" s="284"/>
      <c r="BA100" s="284"/>
      <c r="BB100" s="284"/>
      <c r="BC100" s="284"/>
      <c r="BD100" s="286"/>
      <c r="BE100" s="287"/>
      <c r="BG100" s="80">
        <f t="shared" si="12"/>
        <v>0</v>
      </c>
      <c r="BH100" s="80">
        <f t="shared" si="13"/>
        <v>0</v>
      </c>
      <c r="BI100" s="80">
        <f t="shared" si="14"/>
        <v>0</v>
      </c>
      <c r="BJ100" s="80">
        <f t="shared" si="17"/>
        <v>0</v>
      </c>
    </row>
    <row r="101" spans="1:62">
      <c r="A101" s="222">
        <f t="shared" si="18"/>
        <v>87</v>
      </c>
      <c r="B101" s="277"/>
      <c r="C101" s="278"/>
      <c r="D101" s="279" t="s">
        <v>247</v>
      </c>
      <c r="E101" s="280"/>
      <c r="F101" s="280"/>
      <c r="G101" s="181">
        <f t="shared" si="19"/>
        <v>0</v>
      </c>
      <c r="H101" s="223">
        <f t="shared" si="16"/>
        <v>0</v>
      </c>
      <c r="I101" s="281"/>
      <c r="J101" s="281"/>
      <c r="K101" s="281"/>
      <c r="L101" s="281"/>
      <c r="M101" s="281"/>
      <c r="N101" s="281"/>
      <c r="O101" s="281"/>
      <c r="P101" s="282"/>
      <c r="Q101" s="283"/>
      <c r="R101" s="284"/>
      <c r="S101" s="284"/>
      <c r="T101" s="284"/>
      <c r="U101" s="283"/>
      <c r="V101" s="283"/>
      <c r="W101" s="283"/>
      <c r="X101" s="283"/>
      <c r="Y101" s="283"/>
      <c r="Z101" s="285"/>
      <c r="AA101" s="283"/>
      <c r="AB101" s="284"/>
      <c r="AC101" s="284"/>
      <c r="AD101" s="284"/>
      <c r="AE101" s="284"/>
      <c r="AF101" s="284"/>
      <c r="AG101" s="284"/>
      <c r="AH101" s="284"/>
      <c r="AI101" s="284"/>
      <c r="AJ101" s="285"/>
      <c r="AK101" s="283"/>
      <c r="AL101" s="284"/>
      <c r="AM101" s="284"/>
      <c r="AN101" s="284"/>
      <c r="AO101" s="284"/>
      <c r="AP101" s="284"/>
      <c r="AQ101" s="284"/>
      <c r="AR101" s="284"/>
      <c r="AS101" s="284"/>
      <c r="AT101" s="285"/>
      <c r="AU101" s="283"/>
      <c r="AV101" s="284"/>
      <c r="AW101" s="284"/>
      <c r="AX101" s="284"/>
      <c r="AY101" s="284"/>
      <c r="AZ101" s="284"/>
      <c r="BA101" s="284"/>
      <c r="BB101" s="284"/>
      <c r="BC101" s="284"/>
      <c r="BD101" s="286"/>
      <c r="BE101" s="287"/>
      <c r="BG101" s="80">
        <f t="shared" si="12"/>
        <v>0</v>
      </c>
      <c r="BH101" s="80">
        <f t="shared" si="13"/>
        <v>0</v>
      </c>
      <c r="BI101" s="80">
        <f t="shared" si="14"/>
        <v>0</v>
      </c>
      <c r="BJ101" s="80">
        <f t="shared" si="17"/>
        <v>0</v>
      </c>
    </row>
    <row r="102" spans="1:62">
      <c r="A102" s="222">
        <f t="shared" si="18"/>
        <v>88</v>
      </c>
      <c r="B102" s="277"/>
      <c r="C102" s="278"/>
      <c r="D102" s="279" t="s">
        <v>248</v>
      </c>
      <c r="E102" s="280"/>
      <c r="F102" s="280"/>
      <c r="G102" s="181">
        <f t="shared" si="19"/>
        <v>0</v>
      </c>
      <c r="H102" s="223">
        <f t="shared" si="16"/>
        <v>0</v>
      </c>
      <c r="I102" s="281"/>
      <c r="J102" s="281"/>
      <c r="K102" s="281"/>
      <c r="L102" s="281"/>
      <c r="M102" s="281"/>
      <c r="N102" s="281"/>
      <c r="O102" s="281"/>
      <c r="P102" s="282"/>
      <c r="Q102" s="283"/>
      <c r="R102" s="284"/>
      <c r="S102" s="284"/>
      <c r="T102" s="284"/>
      <c r="U102" s="283"/>
      <c r="V102" s="283"/>
      <c r="W102" s="283"/>
      <c r="X102" s="283"/>
      <c r="Y102" s="283"/>
      <c r="Z102" s="285"/>
      <c r="AA102" s="283"/>
      <c r="AB102" s="284"/>
      <c r="AC102" s="284"/>
      <c r="AD102" s="284"/>
      <c r="AE102" s="284"/>
      <c r="AF102" s="284"/>
      <c r="AG102" s="284"/>
      <c r="AH102" s="284"/>
      <c r="AI102" s="284"/>
      <c r="AJ102" s="285"/>
      <c r="AK102" s="283"/>
      <c r="AL102" s="284"/>
      <c r="AM102" s="284"/>
      <c r="AN102" s="284"/>
      <c r="AO102" s="284"/>
      <c r="AP102" s="284"/>
      <c r="AQ102" s="284"/>
      <c r="AR102" s="284"/>
      <c r="AS102" s="284"/>
      <c r="AT102" s="285"/>
      <c r="AU102" s="283"/>
      <c r="AV102" s="284"/>
      <c r="AW102" s="284"/>
      <c r="AX102" s="284"/>
      <c r="AY102" s="284"/>
      <c r="AZ102" s="284"/>
      <c r="BA102" s="284"/>
      <c r="BB102" s="284"/>
      <c r="BC102" s="284"/>
      <c r="BD102" s="286"/>
      <c r="BE102" s="287"/>
      <c r="BG102" s="80">
        <f t="shared" si="12"/>
        <v>0</v>
      </c>
      <c r="BH102" s="80">
        <f t="shared" si="13"/>
        <v>0</v>
      </c>
      <c r="BI102" s="80">
        <f t="shared" si="14"/>
        <v>0</v>
      </c>
      <c r="BJ102" s="80">
        <f t="shared" si="17"/>
        <v>0</v>
      </c>
    </row>
    <row r="103" spans="1:62">
      <c r="A103" s="222">
        <f t="shared" si="18"/>
        <v>89</v>
      </c>
      <c r="B103" s="277"/>
      <c r="C103" s="278"/>
      <c r="D103" s="279" t="s">
        <v>249</v>
      </c>
      <c r="E103" s="280"/>
      <c r="F103" s="280"/>
      <c r="G103" s="181">
        <f t="shared" si="19"/>
        <v>0</v>
      </c>
      <c r="H103" s="223">
        <f t="shared" si="16"/>
        <v>0</v>
      </c>
      <c r="I103" s="281"/>
      <c r="J103" s="281"/>
      <c r="K103" s="281"/>
      <c r="L103" s="281"/>
      <c r="M103" s="281"/>
      <c r="N103" s="281"/>
      <c r="O103" s="281"/>
      <c r="P103" s="282"/>
      <c r="Q103" s="283"/>
      <c r="R103" s="284"/>
      <c r="S103" s="284"/>
      <c r="T103" s="284"/>
      <c r="U103" s="283"/>
      <c r="V103" s="283"/>
      <c r="W103" s="283"/>
      <c r="X103" s="283"/>
      <c r="Y103" s="283"/>
      <c r="Z103" s="285"/>
      <c r="AA103" s="283"/>
      <c r="AB103" s="284"/>
      <c r="AC103" s="284"/>
      <c r="AD103" s="284"/>
      <c r="AE103" s="284"/>
      <c r="AF103" s="284"/>
      <c r="AG103" s="284"/>
      <c r="AH103" s="284"/>
      <c r="AI103" s="284"/>
      <c r="AJ103" s="285"/>
      <c r="AK103" s="283"/>
      <c r="AL103" s="284"/>
      <c r="AM103" s="284"/>
      <c r="AN103" s="284"/>
      <c r="AO103" s="284"/>
      <c r="AP103" s="284"/>
      <c r="AQ103" s="284"/>
      <c r="AR103" s="284"/>
      <c r="AS103" s="284"/>
      <c r="AT103" s="285"/>
      <c r="AU103" s="283"/>
      <c r="AV103" s="284"/>
      <c r="AW103" s="284"/>
      <c r="AX103" s="284"/>
      <c r="AY103" s="284"/>
      <c r="AZ103" s="284"/>
      <c r="BA103" s="284"/>
      <c r="BB103" s="284"/>
      <c r="BC103" s="284"/>
      <c r="BD103" s="286"/>
      <c r="BE103" s="287"/>
      <c r="BG103" s="80">
        <f t="shared" si="12"/>
        <v>0</v>
      </c>
      <c r="BH103" s="80">
        <f t="shared" si="13"/>
        <v>0</v>
      </c>
      <c r="BI103" s="80">
        <f t="shared" si="14"/>
        <v>0</v>
      </c>
      <c r="BJ103" s="80">
        <f t="shared" si="17"/>
        <v>0</v>
      </c>
    </row>
    <row r="104" spans="1:62">
      <c r="A104" s="222">
        <f t="shared" si="18"/>
        <v>90</v>
      </c>
      <c r="B104" s="277"/>
      <c r="C104" s="278"/>
      <c r="D104" s="279" t="s">
        <v>250</v>
      </c>
      <c r="E104" s="280"/>
      <c r="F104" s="280"/>
      <c r="G104" s="181">
        <f t="shared" si="19"/>
        <v>0</v>
      </c>
      <c r="H104" s="223">
        <f t="shared" si="16"/>
        <v>0</v>
      </c>
      <c r="I104" s="281"/>
      <c r="J104" s="281"/>
      <c r="K104" s="281"/>
      <c r="L104" s="281"/>
      <c r="M104" s="281"/>
      <c r="N104" s="281"/>
      <c r="O104" s="281"/>
      <c r="P104" s="282"/>
      <c r="Q104" s="283"/>
      <c r="R104" s="284"/>
      <c r="S104" s="284"/>
      <c r="T104" s="284"/>
      <c r="U104" s="283"/>
      <c r="V104" s="283"/>
      <c r="W104" s="283"/>
      <c r="X104" s="283"/>
      <c r="Y104" s="283"/>
      <c r="Z104" s="285"/>
      <c r="AA104" s="283"/>
      <c r="AB104" s="284"/>
      <c r="AC104" s="284"/>
      <c r="AD104" s="284"/>
      <c r="AE104" s="284"/>
      <c r="AF104" s="284"/>
      <c r="AG104" s="284"/>
      <c r="AH104" s="284"/>
      <c r="AI104" s="284"/>
      <c r="AJ104" s="285"/>
      <c r="AK104" s="283"/>
      <c r="AL104" s="284"/>
      <c r="AM104" s="284"/>
      <c r="AN104" s="284"/>
      <c r="AO104" s="284"/>
      <c r="AP104" s="284"/>
      <c r="AQ104" s="284"/>
      <c r="AR104" s="284"/>
      <c r="AS104" s="284"/>
      <c r="AT104" s="285"/>
      <c r="AU104" s="283"/>
      <c r="AV104" s="284"/>
      <c r="AW104" s="284"/>
      <c r="AX104" s="284"/>
      <c r="AY104" s="284"/>
      <c r="AZ104" s="284"/>
      <c r="BA104" s="284"/>
      <c r="BB104" s="284"/>
      <c r="BC104" s="284"/>
      <c r="BD104" s="286"/>
      <c r="BE104" s="287"/>
      <c r="BG104" s="80">
        <f t="shared" si="12"/>
        <v>0</v>
      </c>
      <c r="BH104" s="80">
        <f t="shared" si="13"/>
        <v>0</v>
      </c>
      <c r="BI104" s="80">
        <f t="shared" si="14"/>
        <v>0</v>
      </c>
      <c r="BJ104" s="80">
        <f t="shared" si="17"/>
        <v>0</v>
      </c>
    </row>
    <row r="105" spans="1:62">
      <c r="A105" s="222">
        <f t="shared" si="18"/>
        <v>91</v>
      </c>
      <c r="B105" s="277"/>
      <c r="C105" s="278"/>
      <c r="D105" s="279" t="s">
        <v>251</v>
      </c>
      <c r="E105" s="280"/>
      <c r="F105" s="280"/>
      <c r="G105" s="181">
        <f t="shared" si="19"/>
        <v>0</v>
      </c>
      <c r="H105" s="223">
        <f t="shared" si="16"/>
        <v>0</v>
      </c>
      <c r="I105" s="281"/>
      <c r="J105" s="281"/>
      <c r="K105" s="281"/>
      <c r="L105" s="281"/>
      <c r="M105" s="281"/>
      <c r="N105" s="281"/>
      <c r="O105" s="281"/>
      <c r="P105" s="282"/>
      <c r="Q105" s="283"/>
      <c r="R105" s="284"/>
      <c r="S105" s="284"/>
      <c r="T105" s="284"/>
      <c r="U105" s="283"/>
      <c r="V105" s="283"/>
      <c r="W105" s="283"/>
      <c r="X105" s="283"/>
      <c r="Y105" s="283"/>
      <c r="Z105" s="285"/>
      <c r="AA105" s="283"/>
      <c r="AB105" s="284"/>
      <c r="AC105" s="284"/>
      <c r="AD105" s="284"/>
      <c r="AE105" s="284"/>
      <c r="AF105" s="284"/>
      <c r="AG105" s="284"/>
      <c r="AH105" s="284"/>
      <c r="AI105" s="284"/>
      <c r="AJ105" s="285"/>
      <c r="AK105" s="283"/>
      <c r="AL105" s="284"/>
      <c r="AM105" s="284"/>
      <c r="AN105" s="284"/>
      <c r="AO105" s="284"/>
      <c r="AP105" s="284"/>
      <c r="AQ105" s="284"/>
      <c r="AR105" s="284"/>
      <c r="AS105" s="284"/>
      <c r="AT105" s="285"/>
      <c r="AU105" s="283"/>
      <c r="AV105" s="284"/>
      <c r="AW105" s="284"/>
      <c r="AX105" s="284"/>
      <c r="AY105" s="284"/>
      <c r="AZ105" s="284"/>
      <c r="BA105" s="284"/>
      <c r="BB105" s="284"/>
      <c r="BC105" s="284"/>
      <c r="BD105" s="286"/>
      <c r="BE105" s="287"/>
      <c r="BG105" s="80">
        <f t="shared" si="12"/>
        <v>0</v>
      </c>
      <c r="BH105" s="80">
        <f t="shared" si="13"/>
        <v>0</v>
      </c>
      <c r="BI105" s="80">
        <f t="shared" si="14"/>
        <v>0</v>
      </c>
      <c r="BJ105" s="80">
        <f t="shared" si="17"/>
        <v>0</v>
      </c>
    </row>
    <row r="106" spans="1:62">
      <c r="A106" s="222">
        <f t="shared" si="18"/>
        <v>92</v>
      </c>
      <c r="B106" s="277"/>
      <c r="C106" s="278"/>
      <c r="D106" s="279" t="s">
        <v>252</v>
      </c>
      <c r="E106" s="280"/>
      <c r="F106" s="280"/>
      <c r="G106" s="181">
        <f t="shared" si="19"/>
        <v>0</v>
      </c>
      <c r="H106" s="223">
        <f t="shared" si="16"/>
        <v>0</v>
      </c>
      <c r="I106" s="281"/>
      <c r="J106" s="281"/>
      <c r="K106" s="281"/>
      <c r="L106" s="281"/>
      <c r="M106" s="281"/>
      <c r="N106" s="281"/>
      <c r="O106" s="281"/>
      <c r="P106" s="282"/>
      <c r="Q106" s="283"/>
      <c r="R106" s="284"/>
      <c r="S106" s="284"/>
      <c r="T106" s="284"/>
      <c r="U106" s="283"/>
      <c r="V106" s="283"/>
      <c r="W106" s="283"/>
      <c r="X106" s="283"/>
      <c r="Y106" s="283"/>
      <c r="Z106" s="285"/>
      <c r="AA106" s="283"/>
      <c r="AB106" s="284"/>
      <c r="AC106" s="284"/>
      <c r="AD106" s="284"/>
      <c r="AE106" s="284"/>
      <c r="AF106" s="284"/>
      <c r="AG106" s="284"/>
      <c r="AH106" s="284"/>
      <c r="AI106" s="284"/>
      <c r="AJ106" s="285"/>
      <c r="AK106" s="283"/>
      <c r="AL106" s="284"/>
      <c r="AM106" s="284"/>
      <c r="AN106" s="284"/>
      <c r="AO106" s="284"/>
      <c r="AP106" s="284"/>
      <c r="AQ106" s="284"/>
      <c r="AR106" s="284"/>
      <c r="AS106" s="284"/>
      <c r="AT106" s="285"/>
      <c r="AU106" s="283"/>
      <c r="AV106" s="284"/>
      <c r="AW106" s="284"/>
      <c r="AX106" s="284"/>
      <c r="AY106" s="284"/>
      <c r="AZ106" s="284"/>
      <c r="BA106" s="284"/>
      <c r="BB106" s="284"/>
      <c r="BC106" s="284"/>
      <c r="BD106" s="286"/>
      <c r="BE106" s="287"/>
      <c r="BG106" s="80">
        <f t="shared" si="12"/>
        <v>0</v>
      </c>
      <c r="BH106" s="80">
        <f t="shared" si="13"/>
        <v>0</v>
      </c>
      <c r="BI106" s="80">
        <f t="shared" si="14"/>
        <v>0</v>
      </c>
      <c r="BJ106" s="80">
        <f t="shared" si="17"/>
        <v>0</v>
      </c>
    </row>
    <row r="107" spans="1:62">
      <c r="A107" s="222">
        <f t="shared" si="18"/>
        <v>93</v>
      </c>
      <c r="B107" s="277"/>
      <c r="C107" s="278"/>
      <c r="D107" s="279" t="s">
        <v>253</v>
      </c>
      <c r="E107" s="280"/>
      <c r="F107" s="280"/>
      <c r="G107" s="181">
        <f t="shared" si="19"/>
        <v>0</v>
      </c>
      <c r="H107" s="223">
        <f t="shared" si="16"/>
        <v>0</v>
      </c>
      <c r="I107" s="281"/>
      <c r="J107" s="281"/>
      <c r="K107" s="281"/>
      <c r="L107" s="281"/>
      <c r="M107" s="281"/>
      <c r="N107" s="281"/>
      <c r="O107" s="281"/>
      <c r="P107" s="282"/>
      <c r="Q107" s="283"/>
      <c r="R107" s="284"/>
      <c r="S107" s="284"/>
      <c r="T107" s="284"/>
      <c r="U107" s="283"/>
      <c r="V107" s="283"/>
      <c r="W107" s="283"/>
      <c r="X107" s="283"/>
      <c r="Y107" s="283"/>
      <c r="Z107" s="285"/>
      <c r="AA107" s="283"/>
      <c r="AB107" s="284"/>
      <c r="AC107" s="284"/>
      <c r="AD107" s="284"/>
      <c r="AE107" s="284"/>
      <c r="AF107" s="284"/>
      <c r="AG107" s="284"/>
      <c r="AH107" s="284"/>
      <c r="AI107" s="284"/>
      <c r="AJ107" s="285"/>
      <c r="AK107" s="283"/>
      <c r="AL107" s="284"/>
      <c r="AM107" s="284"/>
      <c r="AN107" s="284"/>
      <c r="AO107" s="284"/>
      <c r="AP107" s="284"/>
      <c r="AQ107" s="284"/>
      <c r="AR107" s="284"/>
      <c r="AS107" s="284"/>
      <c r="AT107" s="285"/>
      <c r="AU107" s="283"/>
      <c r="AV107" s="284"/>
      <c r="AW107" s="284"/>
      <c r="AX107" s="284"/>
      <c r="AY107" s="284"/>
      <c r="AZ107" s="284"/>
      <c r="BA107" s="284"/>
      <c r="BB107" s="284"/>
      <c r="BC107" s="284"/>
      <c r="BD107" s="286"/>
      <c r="BE107" s="287"/>
      <c r="BG107" s="80">
        <f t="shared" si="12"/>
        <v>0</v>
      </c>
      <c r="BH107" s="80">
        <f t="shared" si="13"/>
        <v>0</v>
      </c>
      <c r="BI107" s="80">
        <f t="shared" si="14"/>
        <v>0</v>
      </c>
      <c r="BJ107" s="80">
        <f t="shared" si="17"/>
        <v>0</v>
      </c>
    </row>
    <row r="108" spans="1:62">
      <c r="A108" s="222">
        <f t="shared" si="18"/>
        <v>94</v>
      </c>
      <c r="B108" s="277"/>
      <c r="C108" s="278"/>
      <c r="D108" s="279" t="s">
        <v>254</v>
      </c>
      <c r="E108" s="280"/>
      <c r="F108" s="280"/>
      <c r="G108" s="181">
        <f t="shared" si="19"/>
        <v>0</v>
      </c>
      <c r="H108" s="223">
        <f t="shared" si="16"/>
        <v>0</v>
      </c>
      <c r="I108" s="281"/>
      <c r="J108" s="281"/>
      <c r="K108" s="281"/>
      <c r="L108" s="281"/>
      <c r="M108" s="281"/>
      <c r="N108" s="281"/>
      <c r="O108" s="281"/>
      <c r="P108" s="282"/>
      <c r="Q108" s="283"/>
      <c r="R108" s="284"/>
      <c r="S108" s="284"/>
      <c r="T108" s="284"/>
      <c r="U108" s="283"/>
      <c r="V108" s="283"/>
      <c r="W108" s="283"/>
      <c r="X108" s="283"/>
      <c r="Y108" s="283"/>
      <c r="Z108" s="285"/>
      <c r="AA108" s="283"/>
      <c r="AB108" s="284"/>
      <c r="AC108" s="284"/>
      <c r="AD108" s="284"/>
      <c r="AE108" s="284"/>
      <c r="AF108" s="284"/>
      <c r="AG108" s="284"/>
      <c r="AH108" s="284"/>
      <c r="AI108" s="284"/>
      <c r="AJ108" s="285"/>
      <c r="AK108" s="283"/>
      <c r="AL108" s="284"/>
      <c r="AM108" s="284"/>
      <c r="AN108" s="284"/>
      <c r="AO108" s="284"/>
      <c r="AP108" s="284"/>
      <c r="AQ108" s="284"/>
      <c r="AR108" s="284"/>
      <c r="AS108" s="284"/>
      <c r="AT108" s="285"/>
      <c r="AU108" s="283"/>
      <c r="AV108" s="284"/>
      <c r="AW108" s="284"/>
      <c r="AX108" s="284"/>
      <c r="AY108" s="284"/>
      <c r="AZ108" s="284"/>
      <c r="BA108" s="284"/>
      <c r="BB108" s="284"/>
      <c r="BC108" s="284"/>
      <c r="BD108" s="286"/>
      <c r="BE108" s="287"/>
      <c r="BG108" s="80">
        <f t="shared" si="12"/>
        <v>0</v>
      </c>
      <c r="BH108" s="80">
        <f t="shared" si="13"/>
        <v>0</v>
      </c>
      <c r="BI108" s="80">
        <f t="shared" si="14"/>
        <v>0</v>
      </c>
      <c r="BJ108" s="80">
        <f t="shared" si="17"/>
        <v>0</v>
      </c>
    </row>
    <row r="109" spans="1:62">
      <c r="A109" s="222">
        <f t="shared" si="18"/>
        <v>95</v>
      </c>
      <c r="B109" s="277"/>
      <c r="C109" s="278"/>
      <c r="D109" s="279" t="s">
        <v>255</v>
      </c>
      <c r="E109" s="280"/>
      <c r="F109" s="280"/>
      <c r="G109" s="181">
        <f t="shared" si="19"/>
        <v>0</v>
      </c>
      <c r="H109" s="223">
        <f t="shared" si="16"/>
        <v>0</v>
      </c>
      <c r="I109" s="281"/>
      <c r="J109" s="281"/>
      <c r="K109" s="281"/>
      <c r="L109" s="281"/>
      <c r="M109" s="281"/>
      <c r="N109" s="281"/>
      <c r="O109" s="281"/>
      <c r="P109" s="282"/>
      <c r="Q109" s="283"/>
      <c r="R109" s="284"/>
      <c r="S109" s="284"/>
      <c r="T109" s="284"/>
      <c r="U109" s="283"/>
      <c r="V109" s="283"/>
      <c r="W109" s="283"/>
      <c r="X109" s="283"/>
      <c r="Y109" s="283"/>
      <c r="Z109" s="285"/>
      <c r="AA109" s="283"/>
      <c r="AB109" s="284"/>
      <c r="AC109" s="284"/>
      <c r="AD109" s="284"/>
      <c r="AE109" s="284"/>
      <c r="AF109" s="284"/>
      <c r="AG109" s="284"/>
      <c r="AH109" s="284"/>
      <c r="AI109" s="284"/>
      <c r="AJ109" s="285"/>
      <c r="AK109" s="283"/>
      <c r="AL109" s="284"/>
      <c r="AM109" s="284"/>
      <c r="AN109" s="284"/>
      <c r="AO109" s="284"/>
      <c r="AP109" s="284"/>
      <c r="AQ109" s="284"/>
      <c r="AR109" s="284"/>
      <c r="AS109" s="284"/>
      <c r="AT109" s="285"/>
      <c r="AU109" s="283"/>
      <c r="AV109" s="284"/>
      <c r="AW109" s="284"/>
      <c r="AX109" s="284"/>
      <c r="AY109" s="284"/>
      <c r="AZ109" s="284"/>
      <c r="BA109" s="284"/>
      <c r="BB109" s="284"/>
      <c r="BC109" s="284"/>
      <c r="BD109" s="286"/>
      <c r="BE109" s="287"/>
      <c r="BG109" s="80">
        <f t="shared" si="12"/>
        <v>0</v>
      </c>
      <c r="BH109" s="80">
        <f t="shared" si="13"/>
        <v>0</v>
      </c>
      <c r="BI109" s="80">
        <f t="shared" si="14"/>
        <v>0</v>
      </c>
      <c r="BJ109" s="80">
        <f t="shared" si="17"/>
        <v>0</v>
      </c>
    </row>
    <row r="110" spans="1:62">
      <c r="A110" s="222">
        <f t="shared" si="18"/>
        <v>96</v>
      </c>
      <c r="B110" s="277"/>
      <c r="C110" s="278"/>
      <c r="D110" s="279" t="s">
        <v>256</v>
      </c>
      <c r="E110" s="280"/>
      <c r="F110" s="280"/>
      <c r="G110" s="181">
        <f t="shared" si="19"/>
        <v>0</v>
      </c>
      <c r="H110" s="223">
        <f t="shared" si="16"/>
        <v>0</v>
      </c>
      <c r="I110" s="281"/>
      <c r="J110" s="281"/>
      <c r="K110" s="281"/>
      <c r="L110" s="281"/>
      <c r="M110" s="281"/>
      <c r="N110" s="281"/>
      <c r="O110" s="281"/>
      <c r="P110" s="282"/>
      <c r="Q110" s="283"/>
      <c r="R110" s="284"/>
      <c r="S110" s="284"/>
      <c r="T110" s="284"/>
      <c r="U110" s="283"/>
      <c r="V110" s="283"/>
      <c r="W110" s="283"/>
      <c r="X110" s="283"/>
      <c r="Y110" s="283"/>
      <c r="Z110" s="285"/>
      <c r="AA110" s="283"/>
      <c r="AB110" s="284"/>
      <c r="AC110" s="284"/>
      <c r="AD110" s="284"/>
      <c r="AE110" s="284"/>
      <c r="AF110" s="284"/>
      <c r="AG110" s="284"/>
      <c r="AH110" s="284"/>
      <c r="AI110" s="284"/>
      <c r="AJ110" s="285"/>
      <c r="AK110" s="283"/>
      <c r="AL110" s="284"/>
      <c r="AM110" s="284"/>
      <c r="AN110" s="284"/>
      <c r="AO110" s="284"/>
      <c r="AP110" s="284"/>
      <c r="AQ110" s="284"/>
      <c r="AR110" s="284"/>
      <c r="AS110" s="284"/>
      <c r="AT110" s="285"/>
      <c r="AU110" s="283"/>
      <c r="AV110" s="284"/>
      <c r="AW110" s="284"/>
      <c r="AX110" s="284"/>
      <c r="AY110" s="284"/>
      <c r="AZ110" s="284"/>
      <c r="BA110" s="284"/>
      <c r="BB110" s="284"/>
      <c r="BC110" s="284"/>
      <c r="BD110" s="286"/>
      <c r="BE110" s="287"/>
      <c r="BG110" s="80">
        <f t="shared" ref="BG110:BG141" si="20">($G110/1000)*Y110</f>
        <v>0</v>
      </c>
      <c r="BH110" s="80">
        <f t="shared" ref="BH110:BH141" si="21">($G110/1000)*AI110</f>
        <v>0</v>
      </c>
      <c r="BI110" s="80">
        <f t="shared" ref="BI110:BI141" si="22">($G110/1000)*AS110</f>
        <v>0</v>
      </c>
      <c r="BJ110" s="80">
        <f t="shared" si="17"/>
        <v>0</v>
      </c>
    </row>
    <row r="111" spans="1:62">
      <c r="A111" s="222">
        <f t="shared" si="18"/>
        <v>97</v>
      </c>
      <c r="B111" s="277"/>
      <c r="C111" s="278"/>
      <c r="D111" s="279" t="s">
        <v>257</v>
      </c>
      <c r="E111" s="280"/>
      <c r="F111" s="280"/>
      <c r="G111" s="181">
        <f t="shared" si="19"/>
        <v>0</v>
      </c>
      <c r="H111" s="223">
        <f t="shared" si="16"/>
        <v>0</v>
      </c>
      <c r="I111" s="281"/>
      <c r="J111" s="281"/>
      <c r="K111" s="281"/>
      <c r="L111" s="281"/>
      <c r="M111" s="281"/>
      <c r="N111" s="281"/>
      <c r="O111" s="281"/>
      <c r="P111" s="282"/>
      <c r="Q111" s="283"/>
      <c r="R111" s="284"/>
      <c r="S111" s="284"/>
      <c r="T111" s="284"/>
      <c r="U111" s="283"/>
      <c r="V111" s="283"/>
      <c r="W111" s="283"/>
      <c r="X111" s="283"/>
      <c r="Y111" s="283"/>
      <c r="Z111" s="285"/>
      <c r="AA111" s="283"/>
      <c r="AB111" s="284"/>
      <c r="AC111" s="284"/>
      <c r="AD111" s="284"/>
      <c r="AE111" s="284"/>
      <c r="AF111" s="284"/>
      <c r="AG111" s="284"/>
      <c r="AH111" s="284"/>
      <c r="AI111" s="284"/>
      <c r="AJ111" s="285"/>
      <c r="AK111" s="283"/>
      <c r="AL111" s="284"/>
      <c r="AM111" s="284"/>
      <c r="AN111" s="284"/>
      <c r="AO111" s="284"/>
      <c r="AP111" s="284"/>
      <c r="AQ111" s="284"/>
      <c r="AR111" s="284"/>
      <c r="AS111" s="284"/>
      <c r="AT111" s="285"/>
      <c r="AU111" s="283"/>
      <c r="AV111" s="284"/>
      <c r="AW111" s="284"/>
      <c r="AX111" s="284"/>
      <c r="AY111" s="284"/>
      <c r="AZ111" s="284"/>
      <c r="BA111" s="284"/>
      <c r="BB111" s="284"/>
      <c r="BC111" s="284"/>
      <c r="BD111" s="286"/>
      <c r="BE111" s="287"/>
      <c r="BG111" s="80">
        <f t="shared" si="20"/>
        <v>0</v>
      </c>
      <c r="BH111" s="80">
        <f t="shared" si="21"/>
        <v>0</v>
      </c>
      <c r="BI111" s="80">
        <f t="shared" si="22"/>
        <v>0</v>
      </c>
      <c r="BJ111" s="80">
        <f t="shared" si="17"/>
        <v>0</v>
      </c>
    </row>
    <row r="112" spans="1:62">
      <c r="A112" s="222">
        <f t="shared" si="18"/>
        <v>98</v>
      </c>
      <c r="B112" s="277"/>
      <c r="C112" s="278"/>
      <c r="D112" s="279" t="s">
        <v>258</v>
      </c>
      <c r="E112" s="280"/>
      <c r="F112" s="280"/>
      <c r="G112" s="181">
        <f t="shared" si="19"/>
        <v>0</v>
      </c>
      <c r="H112" s="223">
        <f t="shared" si="16"/>
        <v>0</v>
      </c>
      <c r="I112" s="281"/>
      <c r="J112" s="281"/>
      <c r="K112" s="281"/>
      <c r="L112" s="281"/>
      <c r="M112" s="281"/>
      <c r="N112" s="281"/>
      <c r="O112" s="281"/>
      <c r="P112" s="282"/>
      <c r="Q112" s="283"/>
      <c r="R112" s="284"/>
      <c r="S112" s="284"/>
      <c r="T112" s="284"/>
      <c r="U112" s="283"/>
      <c r="V112" s="283"/>
      <c r="W112" s="283"/>
      <c r="X112" s="283"/>
      <c r="Y112" s="283"/>
      <c r="Z112" s="285"/>
      <c r="AA112" s="283"/>
      <c r="AB112" s="284"/>
      <c r="AC112" s="284"/>
      <c r="AD112" s="284"/>
      <c r="AE112" s="284"/>
      <c r="AF112" s="284"/>
      <c r="AG112" s="284"/>
      <c r="AH112" s="284"/>
      <c r="AI112" s="284"/>
      <c r="AJ112" s="285"/>
      <c r="AK112" s="283"/>
      <c r="AL112" s="284"/>
      <c r="AM112" s="284"/>
      <c r="AN112" s="284"/>
      <c r="AO112" s="284"/>
      <c r="AP112" s="284"/>
      <c r="AQ112" s="284"/>
      <c r="AR112" s="284"/>
      <c r="AS112" s="284"/>
      <c r="AT112" s="285"/>
      <c r="AU112" s="283"/>
      <c r="AV112" s="284"/>
      <c r="AW112" s="284"/>
      <c r="AX112" s="284"/>
      <c r="AY112" s="284"/>
      <c r="AZ112" s="284"/>
      <c r="BA112" s="284"/>
      <c r="BB112" s="284"/>
      <c r="BC112" s="284"/>
      <c r="BD112" s="286"/>
      <c r="BE112" s="287"/>
      <c r="BG112" s="80">
        <f t="shared" si="20"/>
        <v>0</v>
      </c>
      <c r="BH112" s="80">
        <f t="shared" si="21"/>
        <v>0</v>
      </c>
      <c r="BI112" s="80">
        <f t="shared" si="22"/>
        <v>0</v>
      </c>
      <c r="BJ112" s="80">
        <f t="shared" si="17"/>
        <v>0</v>
      </c>
    </row>
    <row r="113" spans="1:62">
      <c r="A113" s="222">
        <f t="shared" si="18"/>
        <v>99</v>
      </c>
      <c r="B113" s="277"/>
      <c r="C113" s="278"/>
      <c r="D113" s="279" t="s">
        <v>259</v>
      </c>
      <c r="E113" s="280"/>
      <c r="F113" s="280"/>
      <c r="G113" s="181">
        <f t="shared" si="19"/>
        <v>0</v>
      </c>
      <c r="H113" s="223">
        <f t="shared" si="16"/>
        <v>0</v>
      </c>
      <c r="I113" s="281"/>
      <c r="J113" s="281"/>
      <c r="K113" s="281"/>
      <c r="L113" s="281"/>
      <c r="M113" s="281"/>
      <c r="N113" s="281"/>
      <c r="O113" s="281"/>
      <c r="P113" s="282"/>
      <c r="Q113" s="283"/>
      <c r="R113" s="284"/>
      <c r="S113" s="284"/>
      <c r="T113" s="284"/>
      <c r="U113" s="283"/>
      <c r="V113" s="283"/>
      <c r="W113" s="283"/>
      <c r="X113" s="283"/>
      <c r="Y113" s="283"/>
      <c r="Z113" s="285"/>
      <c r="AA113" s="283"/>
      <c r="AB113" s="284"/>
      <c r="AC113" s="284"/>
      <c r="AD113" s="284"/>
      <c r="AE113" s="284"/>
      <c r="AF113" s="284"/>
      <c r="AG113" s="284"/>
      <c r="AH113" s="284"/>
      <c r="AI113" s="284"/>
      <c r="AJ113" s="285"/>
      <c r="AK113" s="283"/>
      <c r="AL113" s="284"/>
      <c r="AM113" s="284"/>
      <c r="AN113" s="284"/>
      <c r="AO113" s="284"/>
      <c r="AP113" s="284"/>
      <c r="AQ113" s="284"/>
      <c r="AR113" s="284"/>
      <c r="AS113" s="284"/>
      <c r="AT113" s="285"/>
      <c r="AU113" s="283"/>
      <c r="AV113" s="284"/>
      <c r="AW113" s="284"/>
      <c r="AX113" s="284"/>
      <c r="AY113" s="284"/>
      <c r="AZ113" s="284"/>
      <c r="BA113" s="284"/>
      <c r="BB113" s="284"/>
      <c r="BC113" s="284"/>
      <c r="BD113" s="286"/>
      <c r="BE113" s="287"/>
      <c r="BG113" s="80">
        <f t="shared" si="20"/>
        <v>0</v>
      </c>
      <c r="BH113" s="80">
        <f t="shared" si="21"/>
        <v>0</v>
      </c>
      <c r="BI113" s="80">
        <f t="shared" si="22"/>
        <v>0</v>
      </c>
      <c r="BJ113" s="80">
        <f t="shared" si="17"/>
        <v>0</v>
      </c>
    </row>
    <row r="114" spans="1:62">
      <c r="A114" s="222">
        <f t="shared" si="18"/>
        <v>100</v>
      </c>
      <c r="B114" s="277"/>
      <c r="C114" s="278"/>
      <c r="D114" s="279" t="s">
        <v>260</v>
      </c>
      <c r="E114" s="280"/>
      <c r="F114" s="280"/>
      <c r="G114" s="181">
        <f t="shared" si="19"/>
        <v>0</v>
      </c>
      <c r="H114" s="223">
        <f t="shared" si="16"/>
        <v>0</v>
      </c>
      <c r="I114" s="281"/>
      <c r="J114" s="281"/>
      <c r="K114" s="281"/>
      <c r="L114" s="281"/>
      <c r="M114" s="281"/>
      <c r="N114" s="281"/>
      <c r="O114" s="281"/>
      <c r="P114" s="282"/>
      <c r="Q114" s="283"/>
      <c r="R114" s="284"/>
      <c r="S114" s="284"/>
      <c r="T114" s="284"/>
      <c r="U114" s="283"/>
      <c r="V114" s="283"/>
      <c r="W114" s="283"/>
      <c r="X114" s="283"/>
      <c r="Y114" s="283"/>
      <c r="Z114" s="285"/>
      <c r="AA114" s="283"/>
      <c r="AB114" s="284"/>
      <c r="AC114" s="284"/>
      <c r="AD114" s="284"/>
      <c r="AE114" s="284"/>
      <c r="AF114" s="284"/>
      <c r="AG114" s="284"/>
      <c r="AH114" s="284"/>
      <c r="AI114" s="284"/>
      <c r="AJ114" s="285"/>
      <c r="AK114" s="283"/>
      <c r="AL114" s="284"/>
      <c r="AM114" s="284"/>
      <c r="AN114" s="284"/>
      <c r="AO114" s="284"/>
      <c r="AP114" s="284"/>
      <c r="AQ114" s="284"/>
      <c r="AR114" s="284"/>
      <c r="AS114" s="284"/>
      <c r="AT114" s="285"/>
      <c r="AU114" s="283"/>
      <c r="AV114" s="284"/>
      <c r="AW114" s="284"/>
      <c r="AX114" s="284"/>
      <c r="AY114" s="284"/>
      <c r="AZ114" s="284"/>
      <c r="BA114" s="284"/>
      <c r="BB114" s="284"/>
      <c r="BC114" s="284"/>
      <c r="BD114" s="286"/>
      <c r="BE114" s="287"/>
      <c r="BG114" s="80">
        <f t="shared" si="20"/>
        <v>0</v>
      </c>
      <c r="BH114" s="80">
        <f t="shared" si="21"/>
        <v>0</v>
      </c>
      <c r="BI114" s="80">
        <f t="shared" si="22"/>
        <v>0</v>
      </c>
      <c r="BJ114" s="80">
        <f t="shared" si="17"/>
        <v>0</v>
      </c>
    </row>
    <row r="115" spans="1:62">
      <c r="A115" s="222">
        <f t="shared" si="18"/>
        <v>101</v>
      </c>
      <c r="B115" s="277"/>
      <c r="C115" s="278"/>
      <c r="D115" s="279" t="s">
        <v>261</v>
      </c>
      <c r="E115" s="280"/>
      <c r="F115" s="280"/>
      <c r="G115" s="181">
        <f t="shared" si="19"/>
        <v>0</v>
      </c>
      <c r="H115" s="223">
        <f t="shared" si="16"/>
        <v>0</v>
      </c>
      <c r="I115" s="281"/>
      <c r="J115" s="281"/>
      <c r="K115" s="281"/>
      <c r="L115" s="281"/>
      <c r="M115" s="281"/>
      <c r="N115" s="281"/>
      <c r="O115" s="281"/>
      <c r="P115" s="282"/>
      <c r="Q115" s="283"/>
      <c r="R115" s="284"/>
      <c r="S115" s="284"/>
      <c r="T115" s="284"/>
      <c r="U115" s="283"/>
      <c r="V115" s="283"/>
      <c r="W115" s="283"/>
      <c r="X115" s="283"/>
      <c r="Y115" s="283"/>
      <c r="Z115" s="285"/>
      <c r="AA115" s="283"/>
      <c r="AB115" s="284"/>
      <c r="AC115" s="284"/>
      <c r="AD115" s="284"/>
      <c r="AE115" s="284"/>
      <c r="AF115" s="284"/>
      <c r="AG115" s="284"/>
      <c r="AH115" s="284"/>
      <c r="AI115" s="284"/>
      <c r="AJ115" s="285"/>
      <c r="AK115" s="283"/>
      <c r="AL115" s="284"/>
      <c r="AM115" s="284"/>
      <c r="AN115" s="284"/>
      <c r="AO115" s="284"/>
      <c r="AP115" s="284"/>
      <c r="AQ115" s="284"/>
      <c r="AR115" s="284"/>
      <c r="AS115" s="284"/>
      <c r="AT115" s="285"/>
      <c r="AU115" s="283"/>
      <c r="AV115" s="284"/>
      <c r="AW115" s="284"/>
      <c r="AX115" s="284"/>
      <c r="AY115" s="284"/>
      <c r="AZ115" s="284"/>
      <c r="BA115" s="284"/>
      <c r="BB115" s="284"/>
      <c r="BC115" s="284"/>
      <c r="BD115" s="286"/>
      <c r="BE115" s="287"/>
      <c r="BG115" s="80">
        <f t="shared" si="20"/>
        <v>0</v>
      </c>
      <c r="BH115" s="80">
        <f t="shared" si="21"/>
        <v>0</v>
      </c>
      <c r="BI115" s="80">
        <f t="shared" si="22"/>
        <v>0</v>
      </c>
      <c r="BJ115" s="80">
        <f t="shared" si="17"/>
        <v>0</v>
      </c>
    </row>
    <row r="116" spans="1:62">
      <c r="A116" s="222">
        <f t="shared" si="18"/>
        <v>102</v>
      </c>
      <c r="B116" s="277"/>
      <c r="C116" s="278"/>
      <c r="D116" s="279" t="s">
        <v>262</v>
      </c>
      <c r="E116" s="280"/>
      <c r="F116" s="280"/>
      <c r="G116" s="181">
        <f t="shared" si="19"/>
        <v>0</v>
      </c>
      <c r="H116" s="223">
        <f t="shared" si="16"/>
        <v>0</v>
      </c>
      <c r="I116" s="281"/>
      <c r="J116" s="281"/>
      <c r="K116" s="281"/>
      <c r="L116" s="281"/>
      <c r="M116" s="281"/>
      <c r="N116" s="281"/>
      <c r="O116" s="281"/>
      <c r="P116" s="282"/>
      <c r="Q116" s="283"/>
      <c r="R116" s="284"/>
      <c r="S116" s="284"/>
      <c r="T116" s="284"/>
      <c r="U116" s="283"/>
      <c r="V116" s="283"/>
      <c r="W116" s="283"/>
      <c r="X116" s="283"/>
      <c r="Y116" s="283"/>
      <c r="Z116" s="285"/>
      <c r="AA116" s="283"/>
      <c r="AB116" s="284"/>
      <c r="AC116" s="284"/>
      <c r="AD116" s="284"/>
      <c r="AE116" s="284"/>
      <c r="AF116" s="284"/>
      <c r="AG116" s="284"/>
      <c r="AH116" s="284"/>
      <c r="AI116" s="284"/>
      <c r="AJ116" s="285"/>
      <c r="AK116" s="283"/>
      <c r="AL116" s="284"/>
      <c r="AM116" s="284"/>
      <c r="AN116" s="284"/>
      <c r="AO116" s="284"/>
      <c r="AP116" s="284"/>
      <c r="AQ116" s="284"/>
      <c r="AR116" s="284"/>
      <c r="AS116" s="284"/>
      <c r="AT116" s="285"/>
      <c r="AU116" s="283"/>
      <c r="AV116" s="284"/>
      <c r="AW116" s="284"/>
      <c r="AX116" s="284"/>
      <c r="AY116" s="284"/>
      <c r="AZ116" s="284"/>
      <c r="BA116" s="284"/>
      <c r="BB116" s="284"/>
      <c r="BC116" s="284"/>
      <c r="BD116" s="286"/>
      <c r="BE116" s="287"/>
      <c r="BG116" s="80">
        <f t="shared" si="20"/>
        <v>0</v>
      </c>
      <c r="BH116" s="80">
        <f t="shared" si="21"/>
        <v>0</v>
      </c>
      <c r="BI116" s="80">
        <f t="shared" si="22"/>
        <v>0</v>
      </c>
      <c r="BJ116" s="80">
        <f t="shared" si="17"/>
        <v>0</v>
      </c>
    </row>
    <row r="117" spans="1:62">
      <c r="A117" s="222">
        <f t="shared" si="18"/>
        <v>103</v>
      </c>
      <c r="B117" s="277"/>
      <c r="C117" s="278"/>
      <c r="D117" s="279" t="s">
        <v>263</v>
      </c>
      <c r="E117" s="280"/>
      <c r="F117" s="280"/>
      <c r="G117" s="181">
        <f t="shared" si="19"/>
        <v>0</v>
      </c>
      <c r="H117" s="223">
        <f t="shared" si="16"/>
        <v>0</v>
      </c>
      <c r="I117" s="281"/>
      <c r="J117" s="281"/>
      <c r="K117" s="281"/>
      <c r="L117" s="281"/>
      <c r="M117" s="281"/>
      <c r="N117" s="281"/>
      <c r="O117" s="281"/>
      <c r="P117" s="282"/>
      <c r="Q117" s="283"/>
      <c r="R117" s="284"/>
      <c r="S117" s="284"/>
      <c r="T117" s="284"/>
      <c r="U117" s="283"/>
      <c r="V117" s="283"/>
      <c r="W117" s="283"/>
      <c r="X117" s="283"/>
      <c r="Y117" s="283"/>
      <c r="Z117" s="285"/>
      <c r="AA117" s="283"/>
      <c r="AB117" s="284"/>
      <c r="AC117" s="284"/>
      <c r="AD117" s="284"/>
      <c r="AE117" s="284"/>
      <c r="AF117" s="284"/>
      <c r="AG117" s="284"/>
      <c r="AH117" s="284"/>
      <c r="AI117" s="284"/>
      <c r="AJ117" s="285"/>
      <c r="AK117" s="283"/>
      <c r="AL117" s="284"/>
      <c r="AM117" s="284"/>
      <c r="AN117" s="284"/>
      <c r="AO117" s="284"/>
      <c r="AP117" s="284"/>
      <c r="AQ117" s="284"/>
      <c r="AR117" s="284"/>
      <c r="AS117" s="284"/>
      <c r="AT117" s="285"/>
      <c r="AU117" s="283"/>
      <c r="AV117" s="284"/>
      <c r="AW117" s="284"/>
      <c r="AX117" s="284"/>
      <c r="AY117" s="284"/>
      <c r="AZ117" s="284"/>
      <c r="BA117" s="284"/>
      <c r="BB117" s="284"/>
      <c r="BC117" s="284"/>
      <c r="BD117" s="286"/>
      <c r="BE117" s="287"/>
      <c r="BG117" s="80">
        <f t="shared" si="20"/>
        <v>0</v>
      </c>
      <c r="BH117" s="80">
        <f t="shared" si="21"/>
        <v>0</v>
      </c>
      <c r="BI117" s="80">
        <f t="shared" si="22"/>
        <v>0</v>
      </c>
      <c r="BJ117" s="80">
        <f t="shared" si="17"/>
        <v>0</v>
      </c>
    </row>
    <row r="118" spans="1:62">
      <c r="A118" s="222">
        <f t="shared" si="18"/>
        <v>104</v>
      </c>
      <c r="B118" s="277"/>
      <c r="C118" s="278"/>
      <c r="D118" s="279" t="s">
        <v>264</v>
      </c>
      <c r="E118" s="280"/>
      <c r="F118" s="280"/>
      <c r="G118" s="181">
        <f t="shared" si="19"/>
        <v>0</v>
      </c>
      <c r="H118" s="223">
        <f t="shared" si="16"/>
        <v>0</v>
      </c>
      <c r="I118" s="281"/>
      <c r="J118" s="281"/>
      <c r="K118" s="281"/>
      <c r="L118" s="281"/>
      <c r="M118" s="281"/>
      <c r="N118" s="281"/>
      <c r="O118" s="281"/>
      <c r="P118" s="282"/>
      <c r="Q118" s="283"/>
      <c r="R118" s="284"/>
      <c r="S118" s="284"/>
      <c r="T118" s="284"/>
      <c r="U118" s="283"/>
      <c r="V118" s="283"/>
      <c r="W118" s="283"/>
      <c r="X118" s="283"/>
      <c r="Y118" s="283"/>
      <c r="Z118" s="285"/>
      <c r="AA118" s="283"/>
      <c r="AB118" s="284"/>
      <c r="AC118" s="284"/>
      <c r="AD118" s="284"/>
      <c r="AE118" s="284"/>
      <c r="AF118" s="284"/>
      <c r="AG118" s="284"/>
      <c r="AH118" s="284"/>
      <c r="AI118" s="284"/>
      <c r="AJ118" s="285"/>
      <c r="AK118" s="283"/>
      <c r="AL118" s="284"/>
      <c r="AM118" s="284"/>
      <c r="AN118" s="284"/>
      <c r="AO118" s="284"/>
      <c r="AP118" s="284"/>
      <c r="AQ118" s="284"/>
      <c r="AR118" s="284"/>
      <c r="AS118" s="284"/>
      <c r="AT118" s="285"/>
      <c r="AU118" s="283"/>
      <c r="AV118" s="284"/>
      <c r="AW118" s="284"/>
      <c r="AX118" s="284"/>
      <c r="AY118" s="284"/>
      <c r="AZ118" s="284"/>
      <c r="BA118" s="284"/>
      <c r="BB118" s="284"/>
      <c r="BC118" s="284"/>
      <c r="BD118" s="286"/>
      <c r="BE118" s="287"/>
      <c r="BG118" s="80">
        <f t="shared" si="20"/>
        <v>0</v>
      </c>
      <c r="BH118" s="80">
        <f t="shared" si="21"/>
        <v>0</v>
      </c>
      <c r="BI118" s="80">
        <f t="shared" si="22"/>
        <v>0</v>
      </c>
      <c r="BJ118" s="80">
        <f t="shared" si="17"/>
        <v>0</v>
      </c>
    </row>
    <row r="119" spans="1:62">
      <c r="A119" s="222">
        <f t="shared" si="18"/>
        <v>105</v>
      </c>
      <c r="B119" s="277"/>
      <c r="C119" s="278"/>
      <c r="D119" s="279" t="s">
        <v>265</v>
      </c>
      <c r="E119" s="280"/>
      <c r="F119" s="280"/>
      <c r="G119" s="181">
        <f t="shared" si="19"/>
        <v>0</v>
      </c>
      <c r="H119" s="223">
        <f t="shared" si="16"/>
        <v>0</v>
      </c>
      <c r="I119" s="281"/>
      <c r="J119" s="281"/>
      <c r="K119" s="281"/>
      <c r="L119" s="281"/>
      <c r="M119" s="281"/>
      <c r="N119" s="281"/>
      <c r="O119" s="281"/>
      <c r="P119" s="282"/>
      <c r="Q119" s="283"/>
      <c r="R119" s="284"/>
      <c r="S119" s="284"/>
      <c r="T119" s="284"/>
      <c r="U119" s="283"/>
      <c r="V119" s="283"/>
      <c r="W119" s="283"/>
      <c r="X119" s="283"/>
      <c r="Y119" s="283"/>
      <c r="Z119" s="285"/>
      <c r="AA119" s="283"/>
      <c r="AB119" s="284"/>
      <c r="AC119" s="284"/>
      <c r="AD119" s="284"/>
      <c r="AE119" s="284"/>
      <c r="AF119" s="284"/>
      <c r="AG119" s="284"/>
      <c r="AH119" s="284"/>
      <c r="AI119" s="284"/>
      <c r="AJ119" s="285"/>
      <c r="AK119" s="283"/>
      <c r="AL119" s="284"/>
      <c r="AM119" s="284"/>
      <c r="AN119" s="284"/>
      <c r="AO119" s="284"/>
      <c r="AP119" s="284"/>
      <c r="AQ119" s="284"/>
      <c r="AR119" s="284"/>
      <c r="AS119" s="284"/>
      <c r="AT119" s="285"/>
      <c r="AU119" s="283"/>
      <c r="AV119" s="284"/>
      <c r="AW119" s="284"/>
      <c r="AX119" s="284"/>
      <c r="AY119" s="284"/>
      <c r="AZ119" s="284"/>
      <c r="BA119" s="284"/>
      <c r="BB119" s="284"/>
      <c r="BC119" s="284"/>
      <c r="BD119" s="286"/>
      <c r="BE119" s="287"/>
      <c r="BG119" s="80">
        <f t="shared" si="20"/>
        <v>0</v>
      </c>
      <c r="BH119" s="80">
        <f t="shared" si="21"/>
        <v>0</v>
      </c>
      <c r="BI119" s="80">
        <f t="shared" si="22"/>
        <v>0</v>
      </c>
      <c r="BJ119" s="80">
        <f t="shared" si="17"/>
        <v>0</v>
      </c>
    </row>
    <row r="120" spans="1:62">
      <c r="A120" s="222">
        <f t="shared" si="18"/>
        <v>106</v>
      </c>
      <c r="B120" s="277"/>
      <c r="C120" s="278"/>
      <c r="D120" s="279" t="s">
        <v>266</v>
      </c>
      <c r="E120" s="280"/>
      <c r="F120" s="280"/>
      <c r="G120" s="181">
        <f t="shared" si="19"/>
        <v>0</v>
      </c>
      <c r="H120" s="223">
        <f t="shared" si="16"/>
        <v>0</v>
      </c>
      <c r="I120" s="281"/>
      <c r="J120" s="281"/>
      <c r="K120" s="281"/>
      <c r="L120" s="281"/>
      <c r="M120" s="281"/>
      <c r="N120" s="281"/>
      <c r="O120" s="281"/>
      <c r="P120" s="282"/>
      <c r="Q120" s="283"/>
      <c r="R120" s="284"/>
      <c r="S120" s="284"/>
      <c r="T120" s="284"/>
      <c r="U120" s="283"/>
      <c r="V120" s="283"/>
      <c r="W120" s="283"/>
      <c r="X120" s="283"/>
      <c r="Y120" s="283"/>
      <c r="Z120" s="285"/>
      <c r="AA120" s="283"/>
      <c r="AB120" s="284"/>
      <c r="AC120" s="284"/>
      <c r="AD120" s="284"/>
      <c r="AE120" s="284"/>
      <c r="AF120" s="284"/>
      <c r="AG120" s="284"/>
      <c r="AH120" s="284"/>
      <c r="AI120" s="284"/>
      <c r="AJ120" s="285"/>
      <c r="AK120" s="283"/>
      <c r="AL120" s="284"/>
      <c r="AM120" s="284"/>
      <c r="AN120" s="284"/>
      <c r="AO120" s="284"/>
      <c r="AP120" s="284"/>
      <c r="AQ120" s="284"/>
      <c r="AR120" s="284"/>
      <c r="AS120" s="284"/>
      <c r="AT120" s="285"/>
      <c r="AU120" s="283"/>
      <c r="AV120" s="284"/>
      <c r="AW120" s="284"/>
      <c r="AX120" s="284"/>
      <c r="AY120" s="284"/>
      <c r="AZ120" s="284"/>
      <c r="BA120" s="284"/>
      <c r="BB120" s="284"/>
      <c r="BC120" s="284"/>
      <c r="BD120" s="286"/>
      <c r="BE120" s="287"/>
      <c r="BG120" s="80">
        <f t="shared" si="20"/>
        <v>0</v>
      </c>
      <c r="BH120" s="80">
        <f t="shared" si="21"/>
        <v>0</v>
      </c>
      <c r="BI120" s="80">
        <f t="shared" si="22"/>
        <v>0</v>
      </c>
      <c r="BJ120" s="80">
        <f t="shared" si="17"/>
        <v>0</v>
      </c>
    </row>
    <row r="121" spans="1:62">
      <c r="A121" s="222">
        <f t="shared" si="18"/>
        <v>107</v>
      </c>
      <c r="B121" s="277"/>
      <c r="C121" s="278"/>
      <c r="D121" s="279" t="s">
        <v>267</v>
      </c>
      <c r="E121" s="280"/>
      <c r="F121" s="280"/>
      <c r="G121" s="181">
        <f t="shared" si="19"/>
        <v>0</v>
      </c>
      <c r="H121" s="223">
        <f t="shared" si="16"/>
        <v>0</v>
      </c>
      <c r="I121" s="281"/>
      <c r="J121" s="281"/>
      <c r="K121" s="281"/>
      <c r="L121" s="281"/>
      <c r="M121" s="281"/>
      <c r="N121" s="281"/>
      <c r="O121" s="281"/>
      <c r="P121" s="282"/>
      <c r="Q121" s="283"/>
      <c r="R121" s="284"/>
      <c r="S121" s="284"/>
      <c r="T121" s="284"/>
      <c r="U121" s="283"/>
      <c r="V121" s="283"/>
      <c r="W121" s="283"/>
      <c r="X121" s="283"/>
      <c r="Y121" s="283"/>
      <c r="Z121" s="285"/>
      <c r="AA121" s="283"/>
      <c r="AB121" s="284"/>
      <c r="AC121" s="284"/>
      <c r="AD121" s="284"/>
      <c r="AE121" s="284"/>
      <c r="AF121" s="284"/>
      <c r="AG121" s="284"/>
      <c r="AH121" s="284"/>
      <c r="AI121" s="284"/>
      <c r="AJ121" s="285"/>
      <c r="AK121" s="283"/>
      <c r="AL121" s="284"/>
      <c r="AM121" s="284"/>
      <c r="AN121" s="284"/>
      <c r="AO121" s="284"/>
      <c r="AP121" s="284"/>
      <c r="AQ121" s="284"/>
      <c r="AR121" s="284"/>
      <c r="AS121" s="284"/>
      <c r="AT121" s="285"/>
      <c r="AU121" s="283"/>
      <c r="AV121" s="284"/>
      <c r="AW121" s="284"/>
      <c r="AX121" s="284"/>
      <c r="AY121" s="284"/>
      <c r="AZ121" s="284"/>
      <c r="BA121" s="284"/>
      <c r="BB121" s="284"/>
      <c r="BC121" s="284"/>
      <c r="BD121" s="286"/>
      <c r="BE121" s="287"/>
      <c r="BG121" s="80">
        <f t="shared" si="20"/>
        <v>0</v>
      </c>
      <c r="BH121" s="80">
        <f t="shared" si="21"/>
        <v>0</v>
      </c>
      <c r="BI121" s="80">
        <f t="shared" si="22"/>
        <v>0</v>
      </c>
      <c r="BJ121" s="80">
        <f t="shared" si="17"/>
        <v>0</v>
      </c>
    </row>
    <row r="122" spans="1:62">
      <c r="A122" s="222">
        <f t="shared" si="18"/>
        <v>108</v>
      </c>
      <c r="B122" s="277"/>
      <c r="C122" s="278"/>
      <c r="D122" s="279" t="s">
        <v>268</v>
      </c>
      <c r="E122" s="280"/>
      <c r="F122" s="280"/>
      <c r="G122" s="181">
        <f t="shared" si="19"/>
        <v>0</v>
      </c>
      <c r="H122" s="223">
        <f t="shared" si="16"/>
        <v>0</v>
      </c>
      <c r="I122" s="281"/>
      <c r="J122" s="281"/>
      <c r="K122" s="281"/>
      <c r="L122" s="281"/>
      <c r="M122" s="281"/>
      <c r="N122" s="281"/>
      <c r="O122" s="281"/>
      <c r="P122" s="282"/>
      <c r="Q122" s="283"/>
      <c r="R122" s="284"/>
      <c r="S122" s="284"/>
      <c r="T122" s="284"/>
      <c r="U122" s="283"/>
      <c r="V122" s="283"/>
      <c r="W122" s="283"/>
      <c r="X122" s="283"/>
      <c r="Y122" s="283"/>
      <c r="Z122" s="285"/>
      <c r="AA122" s="283"/>
      <c r="AB122" s="284"/>
      <c r="AC122" s="284"/>
      <c r="AD122" s="284"/>
      <c r="AE122" s="284"/>
      <c r="AF122" s="284"/>
      <c r="AG122" s="284"/>
      <c r="AH122" s="284"/>
      <c r="AI122" s="284"/>
      <c r="AJ122" s="285"/>
      <c r="AK122" s="283"/>
      <c r="AL122" s="284"/>
      <c r="AM122" s="284"/>
      <c r="AN122" s="284"/>
      <c r="AO122" s="284"/>
      <c r="AP122" s="284"/>
      <c r="AQ122" s="284"/>
      <c r="AR122" s="284"/>
      <c r="AS122" s="284"/>
      <c r="AT122" s="285"/>
      <c r="AU122" s="283"/>
      <c r="AV122" s="284"/>
      <c r="AW122" s="284"/>
      <c r="AX122" s="284"/>
      <c r="AY122" s="284"/>
      <c r="AZ122" s="284"/>
      <c r="BA122" s="284"/>
      <c r="BB122" s="284"/>
      <c r="BC122" s="284"/>
      <c r="BD122" s="286"/>
      <c r="BE122" s="287"/>
      <c r="BG122" s="80">
        <f t="shared" si="20"/>
        <v>0</v>
      </c>
      <c r="BH122" s="80">
        <f t="shared" si="21"/>
        <v>0</v>
      </c>
      <c r="BI122" s="80">
        <f t="shared" si="22"/>
        <v>0</v>
      </c>
      <c r="BJ122" s="80">
        <f t="shared" si="17"/>
        <v>0</v>
      </c>
    </row>
    <row r="123" spans="1:62">
      <c r="A123" s="222">
        <f t="shared" si="18"/>
        <v>109</v>
      </c>
      <c r="B123" s="277"/>
      <c r="C123" s="278"/>
      <c r="D123" s="279" t="s">
        <v>269</v>
      </c>
      <c r="E123" s="280"/>
      <c r="F123" s="280"/>
      <c r="G123" s="181">
        <f t="shared" si="19"/>
        <v>0</v>
      </c>
      <c r="H123" s="223">
        <f t="shared" si="16"/>
        <v>0</v>
      </c>
      <c r="I123" s="281"/>
      <c r="J123" s="281"/>
      <c r="K123" s="281"/>
      <c r="L123" s="281"/>
      <c r="M123" s="281"/>
      <c r="N123" s="281"/>
      <c r="O123" s="281"/>
      <c r="P123" s="282"/>
      <c r="Q123" s="283"/>
      <c r="R123" s="284"/>
      <c r="S123" s="284"/>
      <c r="T123" s="284"/>
      <c r="U123" s="283"/>
      <c r="V123" s="283"/>
      <c r="W123" s="283"/>
      <c r="X123" s="283"/>
      <c r="Y123" s="283"/>
      <c r="Z123" s="285"/>
      <c r="AA123" s="283"/>
      <c r="AB123" s="284"/>
      <c r="AC123" s="284"/>
      <c r="AD123" s="284"/>
      <c r="AE123" s="284"/>
      <c r="AF123" s="284"/>
      <c r="AG123" s="284"/>
      <c r="AH123" s="284"/>
      <c r="AI123" s="284"/>
      <c r="AJ123" s="285"/>
      <c r="AK123" s="283"/>
      <c r="AL123" s="284"/>
      <c r="AM123" s="284"/>
      <c r="AN123" s="284"/>
      <c r="AO123" s="284"/>
      <c r="AP123" s="284"/>
      <c r="AQ123" s="284"/>
      <c r="AR123" s="284"/>
      <c r="AS123" s="284"/>
      <c r="AT123" s="285"/>
      <c r="AU123" s="283"/>
      <c r="AV123" s="284"/>
      <c r="AW123" s="284"/>
      <c r="AX123" s="284"/>
      <c r="AY123" s="284"/>
      <c r="AZ123" s="284"/>
      <c r="BA123" s="284"/>
      <c r="BB123" s="284"/>
      <c r="BC123" s="284"/>
      <c r="BD123" s="286"/>
      <c r="BE123" s="287"/>
      <c r="BG123" s="80">
        <f t="shared" si="20"/>
        <v>0</v>
      </c>
      <c r="BH123" s="80">
        <f t="shared" si="21"/>
        <v>0</v>
      </c>
      <c r="BI123" s="80">
        <f t="shared" si="22"/>
        <v>0</v>
      </c>
      <c r="BJ123" s="80">
        <f t="shared" si="17"/>
        <v>0</v>
      </c>
    </row>
    <row r="124" spans="1:62">
      <c r="A124" s="222">
        <f t="shared" si="18"/>
        <v>110</v>
      </c>
      <c r="B124" s="277"/>
      <c r="C124" s="278"/>
      <c r="D124" s="279" t="s">
        <v>270</v>
      </c>
      <c r="E124" s="280"/>
      <c r="F124" s="280"/>
      <c r="G124" s="181">
        <f t="shared" si="19"/>
        <v>0</v>
      </c>
      <c r="H124" s="223">
        <f t="shared" si="16"/>
        <v>0</v>
      </c>
      <c r="I124" s="281"/>
      <c r="J124" s="281"/>
      <c r="K124" s="281"/>
      <c r="L124" s="281"/>
      <c r="M124" s="281"/>
      <c r="N124" s="281"/>
      <c r="O124" s="281"/>
      <c r="P124" s="282"/>
      <c r="Q124" s="283"/>
      <c r="R124" s="284"/>
      <c r="S124" s="284"/>
      <c r="T124" s="284"/>
      <c r="U124" s="283"/>
      <c r="V124" s="283"/>
      <c r="W124" s="283"/>
      <c r="X124" s="283"/>
      <c r="Y124" s="283"/>
      <c r="Z124" s="285"/>
      <c r="AA124" s="283"/>
      <c r="AB124" s="284"/>
      <c r="AC124" s="284"/>
      <c r="AD124" s="284"/>
      <c r="AE124" s="284"/>
      <c r="AF124" s="284"/>
      <c r="AG124" s="284"/>
      <c r="AH124" s="284"/>
      <c r="AI124" s="284"/>
      <c r="AJ124" s="285"/>
      <c r="AK124" s="283"/>
      <c r="AL124" s="284"/>
      <c r="AM124" s="284"/>
      <c r="AN124" s="284"/>
      <c r="AO124" s="284"/>
      <c r="AP124" s="284"/>
      <c r="AQ124" s="284"/>
      <c r="AR124" s="284"/>
      <c r="AS124" s="284"/>
      <c r="AT124" s="285"/>
      <c r="AU124" s="283"/>
      <c r="AV124" s="284"/>
      <c r="AW124" s="284"/>
      <c r="AX124" s="284"/>
      <c r="AY124" s="284"/>
      <c r="AZ124" s="284"/>
      <c r="BA124" s="284"/>
      <c r="BB124" s="284"/>
      <c r="BC124" s="284"/>
      <c r="BD124" s="286"/>
      <c r="BE124" s="287"/>
      <c r="BG124" s="80">
        <f t="shared" si="20"/>
        <v>0</v>
      </c>
      <c r="BH124" s="80">
        <f t="shared" si="21"/>
        <v>0</v>
      </c>
      <c r="BI124" s="80">
        <f t="shared" si="22"/>
        <v>0</v>
      </c>
      <c r="BJ124" s="80">
        <f t="shared" si="17"/>
        <v>0</v>
      </c>
    </row>
    <row r="125" spans="1:62">
      <c r="A125" s="222">
        <f t="shared" si="18"/>
        <v>111</v>
      </c>
      <c r="B125" s="277"/>
      <c r="C125" s="278"/>
      <c r="D125" s="279" t="s">
        <v>271</v>
      </c>
      <c r="E125" s="280"/>
      <c r="F125" s="280"/>
      <c r="G125" s="181">
        <f t="shared" si="19"/>
        <v>0</v>
      </c>
      <c r="H125" s="223">
        <f t="shared" si="16"/>
        <v>0</v>
      </c>
      <c r="I125" s="281"/>
      <c r="J125" s="281"/>
      <c r="K125" s="281"/>
      <c r="L125" s="281"/>
      <c r="M125" s="281"/>
      <c r="N125" s="281"/>
      <c r="O125" s="281"/>
      <c r="P125" s="282"/>
      <c r="Q125" s="283"/>
      <c r="R125" s="284"/>
      <c r="S125" s="284"/>
      <c r="T125" s="284"/>
      <c r="U125" s="283"/>
      <c r="V125" s="283"/>
      <c r="W125" s="283"/>
      <c r="X125" s="283"/>
      <c r="Y125" s="283"/>
      <c r="Z125" s="285"/>
      <c r="AA125" s="283"/>
      <c r="AB125" s="284"/>
      <c r="AC125" s="284"/>
      <c r="AD125" s="284"/>
      <c r="AE125" s="284"/>
      <c r="AF125" s="284"/>
      <c r="AG125" s="284"/>
      <c r="AH125" s="284"/>
      <c r="AI125" s="284"/>
      <c r="AJ125" s="285"/>
      <c r="AK125" s="283"/>
      <c r="AL125" s="284"/>
      <c r="AM125" s="284"/>
      <c r="AN125" s="284"/>
      <c r="AO125" s="284"/>
      <c r="AP125" s="284"/>
      <c r="AQ125" s="284"/>
      <c r="AR125" s="284"/>
      <c r="AS125" s="284"/>
      <c r="AT125" s="285"/>
      <c r="AU125" s="283"/>
      <c r="AV125" s="284"/>
      <c r="AW125" s="284"/>
      <c r="AX125" s="284"/>
      <c r="AY125" s="284"/>
      <c r="AZ125" s="284"/>
      <c r="BA125" s="284"/>
      <c r="BB125" s="284"/>
      <c r="BC125" s="284"/>
      <c r="BD125" s="286"/>
      <c r="BE125" s="287"/>
      <c r="BG125" s="80">
        <f t="shared" si="20"/>
        <v>0</v>
      </c>
      <c r="BH125" s="80">
        <f t="shared" si="21"/>
        <v>0</v>
      </c>
      <c r="BI125" s="80">
        <f t="shared" si="22"/>
        <v>0</v>
      </c>
      <c r="BJ125" s="80">
        <f t="shared" si="17"/>
        <v>0</v>
      </c>
    </row>
    <row r="126" spans="1:62">
      <c r="A126" s="222">
        <f t="shared" si="18"/>
        <v>112</v>
      </c>
      <c r="B126" s="277"/>
      <c r="C126" s="278"/>
      <c r="D126" s="279" t="s">
        <v>272</v>
      </c>
      <c r="E126" s="280"/>
      <c r="F126" s="280"/>
      <c r="G126" s="181">
        <f t="shared" si="19"/>
        <v>0</v>
      </c>
      <c r="H126" s="223">
        <f t="shared" si="16"/>
        <v>0</v>
      </c>
      <c r="I126" s="281"/>
      <c r="J126" s="281"/>
      <c r="K126" s="281"/>
      <c r="L126" s="281"/>
      <c r="M126" s="281"/>
      <c r="N126" s="281"/>
      <c r="O126" s="281"/>
      <c r="P126" s="282"/>
      <c r="Q126" s="283"/>
      <c r="R126" s="284"/>
      <c r="S126" s="284"/>
      <c r="T126" s="284"/>
      <c r="U126" s="283"/>
      <c r="V126" s="283"/>
      <c r="W126" s="283"/>
      <c r="X126" s="283"/>
      <c r="Y126" s="283"/>
      <c r="Z126" s="285"/>
      <c r="AA126" s="283"/>
      <c r="AB126" s="284"/>
      <c r="AC126" s="284"/>
      <c r="AD126" s="284"/>
      <c r="AE126" s="284"/>
      <c r="AF126" s="284"/>
      <c r="AG126" s="284"/>
      <c r="AH126" s="284"/>
      <c r="AI126" s="284"/>
      <c r="AJ126" s="285"/>
      <c r="AK126" s="283"/>
      <c r="AL126" s="284"/>
      <c r="AM126" s="284"/>
      <c r="AN126" s="284"/>
      <c r="AO126" s="284"/>
      <c r="AP126" s="284"/>
      <c r="AQ126" s="284"/>
      <c r="AR126" s="284"/>
      <c r="AS126" s="284"/>
      <c r="AT126" s="285"/>
      <c r="AU126" s="283"/>
      <c r="AV126" s="284"/>
      <c r="AW126" s="284"/>
      <c r="AX126" s="284"/>
      <c r="AY126" s="284"/>
      <c r="AZ126" s="284"/>
      <c r="BA126" s="284"/>
      <c r="BB126" s="284"/>
      <c r="BC126" s="284"/>
      <c r="BD126" s="286"/>
      <c r="BE126" s="287"/>
      <c r="BG126" s="80">
        <f t="shared" si="20"/>
        <v>0</v>
      </c>
      <c r="BH126" s="80">
        <f t="shared" si="21"/>
        <v>0</v>
      </c>
      <c r="BI126" s="80">
        <f t="shared" si="22"/>
        <v>0</v>
      </c>
      <c r="BJ126" s="80">
        <f t="shared" si="17"/>
        <v>0</v>
      </c>
    </row>
    <row r="127" spans="1:62">
      <c r="A127" s="222">
        <f t="shared" si="18"/>
        <v>113</v>
      </c>
      <c r="B127" s="277"/>
      <c r="C127" s="278"/>
      <c r="D127" s="279" t="s">
        <v>273</v>
      </c>
      <c r="E127" s="280"/>
      <c r="F127" s="280"/>
      <c r="G127" s="181">
        <f t="shared" si="19"/>
        <v>0</v>
      </c>
      <c r="H127" s="223">
        <f t="shared" si="16"/>
        <v>0</v>
      </c>
      <c r="I127" s="281"/>
      <c r="J127" s="281"/>
      <c r="K127" s="281"/>
      <c r="L127" s="281"/>
      <c r="M127" s="281"/>
      <c r="N127" s="281"/>
      <c r="O127" s="281"/>
      <c r="P127" s="282"/>
      <c r="Q127" s="283"/>
      <c r="R127" s="284"/>
      <c r="S127" s="284"/>
      <c r="T127" s="284"/>
      <c r="U127" s="283"/>
      <c r="V127" s="283"/>
      <c r="W127" s="283"/>
      <c r="X127" s="283"/>
      <c r="Y127" s="283"/>
      <c r="Z127" s="285"/>
      <c r="AA127" s="283"/>
      <c r="AB127" s="284"/>
      <c r="AC127" s="284"/>
      <c r="AD127" s="284"/>
      <c r="AE127" s="284"/>
      <c r="AF127" s="284"/>
      <c r="AG127" s="284"/>
      <c r="AH127" s="284"/>
      <c r="AI127" s="284"/>
      <c r="AJ127" s="285"/>
      <c r="AK127" s="283"/>
      <c r="AL127" s="284"/>
      <c r="AM127" s="284"/>
      <c r="AN127" s="284"/>
      <c r="AO127" s="284"/>
      <c r="AP127" s="284"/>
      <c r="AQ127" s="284"/>
      <c r="AR127" s="284"/>
      <c r="AS127" s="284"/>
      <c r="AT127" s="285"/>
      <c r="AU127" s="283"/>
      <c r="AV127" s="284"/>
      <c r="AW127" s="284"/>
      <c r="AX127" s="284"/>
      <c r="AY127" s="284"/>
      <c r="AZ127" s="284"/>
      <c r="BA127" s="284"/>
      <c r="BB127" s="284"/>
      <c r="BC127" s="284"/>
      <c r="BD127" s="286"/>
      <c r="BE127" s="287"/>
      <c r="BG127" s="80">
        <f t="shared" si="20"/>
        <v>0</v>
      </c>
      <c r="BH127" s="80">
        <f t="shared" si="21"/>
        <v>0</v>
      </c>
      <c r="BI127" s="80">
        <f t="shared" si="22"/>
        <v>0</v>
      </c>
      <c r="BJ127" s="80">
        <f t="shared" si="17"/>
        <v>0</v>
      </c>
    </row>
    <row r="128" spans="1:62">
      <c r="A128" s="222">
        <f t="shared" si="18"/>
        <v>114</v>
      </c>
      <c r="B128" s="277"/>
      <c r="C128" s="278"/>
      <c r="D128" s="279" t="s">
        <v>274</v>
      </c>
      <c r="E128" s="280"/>
      <c r="F128" s="280"/>
      <c r="G128" s="181">
        <f t="shared" si="19"/>
        <v>0</v>
      </c>
      <c r="H128" s="223">
        <f t="shared" si="16"/>
        <v>0</v>
      </c>
      <c r="I128" s="281"/>
      <c r="J128" s="281"/>
      <c r="K128" s="281"/>
      <c r="L128" s="281"/>
      <c r="M128" s="281"/>
      <c r="N128" s="281"/>
      <c r="O128" s="281"/>
      <c r="P128" s="282"/>
      <c r="Q128" s="283"/>
      <c r="R128" s="284"/>
      <c r="S128" s="284"/>
      <c r="T128" s="284"/>
      <c r="U128" s="283"/>
      <c r="V128" s="283"/>
      <c r="W128" s="283"/>
      <c r="X128" s="283"/>
      <c r="Y128" s="283"/>
      <c r="Z128" s="285"/>
      <c r="AA128" s="283"/>
      <c r="AB128" s="284"/>
      <c r="AC128" s="284"/>
      <c r="AD128" s="284"/>
      <c r="AE128" s="284"/>
      <c r="AF128" s="284"/>
      <c r="AG128" s="284"/>
      <c r="AH128" s="284"/>
      <c r="AI128" s="284"/>
      <c r="AJ128" s="285"/>
      <c r="AK128" s="283"/>
      <c r="AL128" s="284"/>
      <c r="AM128" s="284"/>
      <c r="AN128" s="284"/>
      <c r="AO128" s="284"/>
      <c r="AP128" s="284"/>
      <c r="AQ128" s="284"/>
      <c r="AR128" s="284"/>
      <c r="AS128" s="284"/>
      <c r="AT128" s="285"/>
      <c r="AU128" s="283"/>
      <c r="AV128" s="284"/>
      <c r="AW128" s="284"/>
      <c r="AX128" s="284"/>
      <c r="AY128" s="284"/>
      <c r="AZ128" s="284"/>
      <c r="BA128" s="284"/>
      <c r="BB128" s="284"/>
      <c r="BC128" s="284"/>
      <c r="BD128" s="286"/>
      <c r="BE128" s="287"/>
      <c r="BG128" s="80">
        <f t="shared" si="20"/>
        <v>0</v>
      </c>
      <c r="BH128" s="80">
        <f t="shared" si="21"/>
        <v>0</v>
      </c>
      <c r="BI128" s="80">
        <f t="shared" si="22"/>
        <v>0</v>
      </c>
      <c r="BJ128" s="80">
        <f t="shared" si="17"/>
        <v>0</v>
      </c>
    </row>
    <row r="129" spans="1:62">
      <c r="A129" s="222">
        <f t="shared" si="18"/>
        <v>115</v>
      </c>
      <c r="B129" s="277"/>
      <c r="C129" s="278"/>
      <c r="D129" s="279" t="s">
        <v>275</v>
      </c>
      <c r="E129" s="280"/>
      <c r="F129" s="280"/>
      <c r="G129" s="181">
        <f t="shared" si="19"/>
        <v>0</v>
      </c>
      <c r="H129" s="223">
        <f t="shared" si="16"/>
        <v>0</v>
      </c>
      <c r="I129" s="281"/>
      <c r="J129" s="281"/>
      <c r="K129" s="281"/>
      <c r="L129" s="281"/>
      <c r="M129" s="281"/>
      <c r="N129" s="281"/>
      <c r="O129" s="281"/>
      <c r="P129" s="282"/>
      <c r="Q129" s="283"/>
      <c r="R129" s="284"/>
      <c r="S129" s="284"/>
      <c r="T129" s="284"/>
      <c r="U129" s="283"/>
      <c r="V129" s="283"/>
      <c r="W129" s="283"/>
      <c r="X129" s="283"/>
      <c r="Y129" s="283"/>
      <c r="Z129" s="285"/>
      <c r="AA129" s="283"/>
      <c r="AB129" s="284"/>
      <c r="AC129" s="284"/>
      <c r="AD129" s="284"/>
      <c r="AE129" s="284"/>
      <c r="AF129" s="284"/>
      <c r="AG129" s="284"/>
      <c r="AH129" s="284"/>
      <c r="AI129" s="284"/>
      <c r="AJ129" s="285"/>
      <c r="AK129" s="283"/>
      <c r="AL129" s="284"/>
      <c r="AM129" s="284"/>
      <c r="AN129" s="284"/>
      <c r="AO129" s="284"/>
      <c r="AP129" s="284"/>
      <c r="AQ129" s="284"/>
      <c r="AR129" s="284"/>
      <c r="AS129" s="284"/>
      <c r="AT129" s="285"/>
      <c r="AU129" s="283"/>
      <c r="AV129" s="284"/>
      <c r="AW129" s="284"/>
      <c r="AX129" s="284"/>
      <c r="AY129" s="284"/>
      <c r="AZ129" s="284"/>
      <c r="BA129" s="284"/>
      <c r="BB129" s="284"/>
      <c r="BC129" s="284"/>
      <c r="BD129" s="286"/>
      <c r="BE129" s="287"/>
      <c r="BG129" s="80">
        <f t="shared" si="20"/>
        <v>0</v>
      </c>
      <c r="BH129" s="80">
        <f t="shared" si="21"/>
        <v>0</v>
      </c>
      <c r="BI129" s="80">
        <f t="shared" si="22"/>
        <v>0</v>
      </c>
      <c r="BJ129" s="80">
        <f t="shared" si="17"/>
        <v>0</v>
      </c>
    </row>
    <row r="130" spans="1:62">
      <c r="A130" s="222">
        <f t="shared" si="18"/>
        <v>116</v>
      </c>
      <c r="B130" s="277"/>
      <c r="C130" s="278"/>
      <c r="D130" s="279" t="s">
        <v>276</v>
      </c>
      <c r="E130" s="280"/>
      <c r="F130" s="280"/>
      <c r="G130" s="181">
        <f t="shared" si="19"/>
        <v>0</v>
      </c>
      <c r="H130" s="223">
        <f t="shared" si="16"/>
        <v>0</v>
      </c>
      <c r="I130" s="281"/>
      <c r="J130" s="281"/>
      <c r="K130" s="281"/>
      <c r="L130" s="281"/>
      <c r="M130" s="281"/>
      <c r="N130" s="281"/>
      <c r="O130" s="281"/>
      <c r="P130" s="282"/>
      <c r="Q130" s="283"/>
      <c r="R130" s="284"/>
      <c r="S130" s="284"/>
      <c r="T130" s="284"/>
      <c r="U130" s="283"/>
      <c r="V130" s="283"/>
      <c r="W130" s="283"/>
      <c r="X130" s="283"/>
      <c r="Y130" s="283"/>
      <c r="Z130" s="285"/>
      <c r="AA130" s="283"/>
      <c r="AB130" s="284"/>
      <c r="AC130" s="284"/>
      <c r="AD130" s="284"/>
      <c r="AE130" s="284"/>
      <c r="AF130" s="284"/>
      <c r="AG130" s="284"/>
      <c r="AH130" s="284"/>
      <c r="AI130" s="284"/>
      <c r="AJ130" s="285"/>
      <c r="AK130" s="283"/>
      <c r="AL130" s="284"/>
      <c r="AM130" s="284"/>
      <c r="AN130" s="284"/>
      <c r="AO130" s="284"/>
      <c r="AP130" s="284"/>
      <c r="AQ130" s="284"/>
      <c r="AR130" s="284"/>
      <c r="AS130" s="284"/>
      <c r="AT130" s="285"/>
      <c r="AU130" s="283"/>
      <c r="AV130" s="284"/>
      <c r="AW130" s="284"/>
      <c r="AX130" s="284"/>
      <c r="AY130" s="284"/>
      <c r="AZ130" s="284"/>
      <c r="BA130" s="284"/>
      <c r="BB130" s="284"/>
      <c r="BC130" s="284"/>
      <c r="BD130" s="286"/>
      <c r="BE130" s="287"/>
      <c r="BG130" s="80">
        <f t="shared" si="20"/>
        <v>0</v>
      </c>
      <c r="BH130" s="80">
        <f t="shared" si="21"/>
        <v>0</v>
      </c>
      <c r="BI130" s="80">
        <f t="shared" si="22"/>
        <v>0</v>
      </c>
      <c r="BJ130" s="80">
        <f t="shared" si="17"/>
        <v>0</v>
      </c>
    </row>
    <row r="131" spans="1:62">
      <c r="A131" s="222">
        <f t="shared" si="18"/>
        <v>117</v>
      </c>
      <c r="B131" s="277"/>
      <c r="C131" s="278"/>
      <c r="D131" s="279" t="s">
        <v>277</v>
      </c>
      <c r="E131" s="280"/>
      <c r="F131" s="280"/>
      <c r="G131" s="181">
        <f t="shared" si="19"/>
        <v>0</v>
      </c>
      <c r="H131" s="223">
        <f t="shared" si="16"/>
        <v>0</v>
      </c>
      <c r="I131" s="281"/>
      <c r="J131" s="281"/>
      <c r="K131" s="281"/>
      <c r="L131" s="281"/>
      <c r="M131" s="281"/>
      <c r="N131" s="281"/>
      <c r="O131" s="281"/>
      <c r="P131" s="282"/>
      <c r="Q131" s="283"/>
      <c r="R131" s="284"/>
      <c r="S131" s="284"/>
      <c r="T131" s="284"/>
      <c r="U131" s="283"/>
      <c r="V131" s="283"/>
      <c r="W131" s="283"/>
      <c r="X131" s="283"/>
      <c r="Y131" s="283"/>
      <c r="Z131" s="285"/>
      <c r="AA131" s="283"/>
      <c r="AB131" s="284"/>
      <c r="AC131" s="284"/>
      <c r="AD131" s="284"/>
      <c r="AE131" s="284"/>
      <c r="AF131" s="284"/>
      <c r="AG131" s="284"/>
      <c r="AH131" s="284"/>
      <c r="AI131" s="284"/>
      <c r="AJ131" s="285"/>
      <c r="AK131" s="283"/>
      <c r="AL131" s="284"/>
      <c r="AM131" s="284"/>
      <c r="AN131" s="284"/>
      <c r="AO131" s="284"/>
      <c r="AP131" s="284"/>
      <c r="AQ131" s="284"/>
      <c r="AR131" s="284"/>
      <c r="AS131" s="284"/>
      <c r="AT131" s="285"/>
      <c r="AU131" s="283"/>
      <c r="AV131" s="284"/>
      <c r="AW131" s="284"/>
      <c r="AX131" s="284"/>
      <c r="AY131" s="284"/>
      <c r="AZ131" s="284"/>
      <c r="BA131" s="284"/>
      <c r="BB131" s="284"/>
      <c r="BC131" s="284"/>
      <c r="BD131" s="286"/>
      <c r="BE131" s="287"/>
      <c r="BG131" s="80">
        <f t="shared" si="20"/>
        <v>0</v>
      </c>
      <c r="BH131" s="80">
        <f t="shared" si="21"/>
        <v>0</v>
      </c>
      <c r="BI131" s="80">
        <f t="shared" si="22"/>
        <v>0</v>
      </c>
      <c r="BJ131" s="80">
        <f t="shared" si="17"/>
        <v>0</v>
      </c>
    </row>
    <row r="132" spans="1:62">
      <c r="A132" s="222">
        <f t="shared" si="18"/>
        <v>118</v>
      </c>
      <c r="B132" s="277"/>
      <c r="C132" s="278"/>
      <c r="D132" s="279" t="s">
        <v>278</v>
      </c>
      <c r="E132" s="280"/>
      <c r="F132" s="280"/>
      <c r="G132" s="181">
        <f t="shared" si="19"/>
        <v>0</v>
      </c>
      <c r="H132" s="223">
        <f t="shared" si="16"/>
        <v>0</v>
      </c>
      <c r="I132" s="281"/>
      <c r="J132" s="281"/>
      <c r="K132" s="281"/>
      <c r="L132" s="281"/>
      <c r="M132" s="281"/>
      <c r="N132" s="281"/>
      <c r="O132" s="281"/>
      <c r="P132" s="282"/>
      <c r="Q132" s="283"/>
      <c r="R132" s="284"/>
      <c r="S132" s="284"/>
      <c r="T132" s="284"/>
      <c r="U132" s="283"/>
      <c r="V132" s="283"/>
      <c r="W132" s="283"/>
      <c r="X132" s="283"/>
      <c r="Y132" s="283"/>
      <c r="Z132" s="285"/>
      <c r="AA132" s="283"/>
      <c r="AB132" s="284"/>
      <c r="AC132" s="284"/>
      <c r="AD132" s="284"/>
      <c r="AE132" s="284"/>
      <c r="AF132" s="284"/>
      <c r="AG132" s="284"/>
      <c r="AH132" s="284"/>
      <c r="AI132" s="284"/>
      <c r="AJ132" s="285"/>
      <c r="AK132" s="283"/>
      <c r="AL132" s="284"/>
      <c r="AM132" s="284"/>
      <c r="AN132" s="284"/>
      <c r="AO132" s="284"/>
      <c r="AP132" s="284"/>
      <c r="AQ132" s="284"/>
      <c r="AR132" s="284"/>
      <c r="AS132" s="284"/>
      <c r="AT132" s="285"/>
      <c r="AU132" s="283"/>
      <c r="AV132" s="284"/>
      <c r="AW132" s="284"/>
      <c r="AX132" s="284"/>
      <c r="AY132" s="284"/>
      <c r="AZ132" s="284"/>
      <c r="BA132" s="284"/>
      <c r="BB132" s="284"/>
      <c r="BC132" s="284"/>
      <c r="BD132" s="286"/>
      <c r="BE132" s="287"/>
      <c r="BG132" s="80">
        <f t="shared" si="20"/>
        <v>0</v>
      </c>
      <c r="BH132" s="80">
        <f t="shared" si="21"/>
        <v>0</v>
      </c>
      <c r="BI132" s="80">
        <f t="shared" si="22"/>
        <v>0</v>
      </c>
      <c r="BJ132" s="80">
        <f t="shared" si="17"/>
        <v>0</v>
      </c>
    </row>
    <row r="133" spans="1:62">
      <c r="A133" s="222">
        <f t="shared" si="18"/>
        <v>119</v>
      </c>
      <c r="B133" s="277"/>
      <c r="C133" s="278"/>
      <c r="D133" s="279" t="s">
        <v>279</v>
      </c>
      <c r="E133" s="280"/>
      <c r="F133" s="280"/>
      <c r="G133" s="181">
        <f t="shared" si="19"/>
        <v>0</v>
      </c>
      <c r="H133" s="223">
        <f t="shared" si="16"/>
        <v>0</v>
      </c>
      <c r="I133" s="281"/>
      <c r="J133" s="281"/>
      <c r="K133" s="281"/>
      <c r="L133" s="281"/>
      <c r="M133" s="281"/>
      <c r="N133" s="281"/>
      <c r="O133" s="281"/>
      <c r="P133" s="282"/>
      <c r="Q133" s="283"/>
      <c r="R133" s="284"/>
      <c r="S133" s="284"/>
      <c r="T133" s="284"/>
      <c r="U133" s="283"/>
      <c r="V133" s="283"/>
      <c r="W133" s="283"/>
      <c r="X133" s="283"/>
      <c r="Y133" s="283"/>
      <c r="Z133" s="285"/>
      <c r="AA133" s="283"/>
      <c r="AB133" s="284"/>
      <c r="AC133" s="284"/>
      <c r="AD133" s="284"/>
      <c r="AE133" s="284"/>
      <c r="AF133" s="284"/>
      <c r="AG133" s="284"/>
      <c r="AH133" s="284"/>
      <c r="AI133" s="284"/>
      <c r="AJ133" s="285"/>
      <c r="AK133" s="283"/>
      <c r="AL133" s="284"/>
      <c r="AM133" s="284"/>
      <c r="AN133" s="284"/>
      <c r="AO133" s="284"/>
      <c r="AP133" s="284"/>
      <c r="AQ133" s="284"/>
      <c r="AR133" s="284"/>
      <c r="AS133" s="284"/>
      <c r="AT133" s="285"/>
      <c r="AU133" s="283"/>
      <c r="AV133" s="284"/>
      <c r="AW133" s="284"/>
      <c r="AX133" s="284"/>
      <c r="AY133" s="284"/>
      <c r="AZ133" s="284"/>
      <c r="BA133" s="284"/>
      <c r="BB133" s="284"/>
      <c r="BC133" s="284"/>
      <c r="BD133" s="286"/>
      <c r="BE133" s="287"/>
      <c r="BG133" s="80">
        <f t="shared" si="20"/>
        <v>0</v>
      </c>
      <c r="BH133" s="80">
        <f t="shared" si="21"/>
        <v>0</v>
      </c>
      <c r="BI133" s="80">
        <f t="shared" si="22"/>
        <v>0</v>
      </c>
      <c r="BJ133" s="80">
        <f t="shared" si="17"/>
        <v>0</v>
      </c>
    </row>
    <row r="134" spans="1:62">
      <c r="A134" s="222">
        <f t="shared" si="18"/>
        <v>120</v>
      </c>
      <c r="B134" s="277"/>
      <c r="C134" s="278"/>
      <c r="D134" s="279" t="s">
        <v>280</v>
      </c>
      <c r="E134" s="280"/>
      <c r="F134" s="280"/>
      <c r="G134" s="181">
        <f t="shared" si="19"/>
        <v>0</v>
      </c>
      <c r="H134" s="223">
        <f t="shared" si="16"/>
        <v>0</v>
      </c>
      <c r="I134" s="281"/>
      <c r="J134" s="281"/>
      <c r="K134" s="281"/>
      <c r="L134" s="281"/>
      <c r="M134" s="281"/>
      <c r="N134" s="281"/>
      <c r="O134" s="281"/>
      <c r="P134" s="282"/>
      <c r="Q134" s="283"/>
      <c r="R134" s="284"/>
      <c r="S134" s="284"/>
      <c r="T134" s="284"/>
      <c r="U134" s="283"/>
      <c r="V134" s="283"/>
      <c r="W134" s="283"/>
      <c r="X134" s="283"/>
      <c r="Y134" s="283"/>
      <c r="Z134" s="285"/>
      <c r="AA134" s="283"/>
      <c r="AB134" s="284"/>
      <c r="AC134" s="284"/>
      <c r="AD134" s="284"/>
      <c r="AE134" s="284"/>
      <c r="AF134" s="284"/>
      <c r="AG134" s="284"/>
      <c r="AH134" s="284"/>
      <c r="AI134" s="284"/>
      <c r="AJ134" s="285"/>
      <c r="AK134" s="283"/>
      <c r="AL134" s="284"/>
      <c r="AM134" s="284"/>
      <c r="AN134" s="284"/>
      <c r="AO134" s="284"/>
      <c r="AP134" s="284"/>
      <c r="AQ134" s="284"/>
      <c r="AR134" s="284"/>
      <c r="AS134" s="284"/>
      <c r="AT134" s="285"/>
      <c r="AU134" s="283"/>
      <c r="AV134" s="284"/>
      <c r="AW134" s="284"/>
      <c r="AX134" s="284"/>
      <c r="AY134" s="284"/>
      <c r="AZ134" s="284"/>
      <c r="BA134" s="284"/>
      <c r="BB134" s="284"/>
      <c r="BC134" s="284"/>
      <c r="BD134" s="286"/>
      <c r="BE134" s="287"/>
      <c r="BG134" s="80">
        <f t="shared" si="20"/>
        <v>0</v>
      </c>
      <c r="BH134" s="80">
        <f t="shared" si="21"/>
        <v>0</v>
      </c>
      <c r="BI134" s="80">
        <f t="shared" si="22"/>
        <v>0</v>
      </c>
      <c r="BJ134" s="80">
        <f t="shared" si="17"/>
        <v>0</v>
      </c>
    </row>
    <row r="135" spans="1:62">
      <c r="A135" s="222">
        <f t="shared" si="18"/>
        <v>121</v>
      </c>
      <c r="B135" s="277"/>
      <c r="C135" s="278"/>
      <c r="D135" s="279" t="s">
        <v>281</v>
      </c>
      <c r="E135" s="280"/>
      <c r="F135" s="280"/>
      <c r="G135" s="181">
        <f t="shared" si="19"/>
        <v>0</v>
      </c>
      <c r="H135" s="223">
        <f t="shared" si="16"/>
        <v>0</v>
      </c>
      <c r="I135" s="281"/>
      <c r="J135" s="281"/>
      <c r="K135" s="281"/>
      <c r="L135" s="281"/>
      <c r="M135" s="281"/>
      <c r="N135" s="281"/>
      <c r="O135" s="281"/>
      <c r="P135" s="282"/>
      <c r="Q135" s="283"/>
      <c r="R135" s="284"/>
      <c r="S135" s="284"/>
      <c r="T135" s="284"/>
      <c r="U135" s="283"/>
      <c r="V135" s="283"/>
      <c r="W135" s="283"/>
      <c r="X135" s="283"/>
      <c r="Y135" s="283"/>
      <c r="Z135" s="285"/>
      <c r="AA135" s="283"/>
      <c r="AB135" s="284"/>
      <c r="AC135" s="284"/>
      <c r="AD135" s="284"/>
      <c r="AE135" s="284"/>
      <c r="AF135" s="284"/>
      <c r="AG135" s="284"/>
      <c r="AH135" s="284"/>
      <c r="AI135" s="284"/>
      <c r="AJ135" s="285"/>
      <c r="AK135" s="283"/>
      <c r="AL135" s="284"/>
      <c r="AM135" s="284"/>
      <c r="AN135" s="284"/>
      <c r="AO135" s="284"/>
      <c r="AP135" s="284"/>
      <c r="AQ135" s="284"/>
      <c r="AR135" s="284"/>
      <c r="AS135" s="284"/>
      <c r="AT135" s="285"/>
      <c r="AU135" s="283"/>
      <c r="AV135" s="284"/>
      <c r="AW135" s="284"/>
      <c r="AX135" s="284"/>
      <c r="AY135" s="284"/>
      <c r="AZ135" s="284"/>
      <c r="BA135" s="284"/>
      <c r="BB135" s="284"/>
      <c r="BC135" s="284"/>
      <c r="BD135" s="286"/>
      <c r="BE135" s="287"/>
      <c r="BG135" s="80">
        <f t="shared" si="20"/>
        <v>0</v>
      </c>
      <c r="BH135" s="80">
        <f t="shared" si="21"/>
        <v>0</v>
      </c>
      <c r="BI135" s="80">
        <f t="shared" si="22"/>
        <v>0</v>
      </c>
      <c r="BJ135" s="80">
        <f t="shared" si="17"/>
        <v>0</v>
      </c>
    </row>
    <row r="136" spans="1:62">
      <c r="A136" s="222">
        <f t="shared" si="18"/>
        <v>122</v>
      </c>
      <c r="B136" s="277"/>
      <c r="C136" s="278"/>
      <c r="D136" s="279" t="s">
        <v>282</v>
      </c>
      <c r="E136" s="280"/>
      <c r="F136" s="280"/>
      <c r="G136" s="181">
        <f t="shared" si="19"/>
        <v>0</v>
      </c>
      <c r="H136" s="223">
        <f t="shared" si="16"/>
        <v>0</v>
      </c>
      <c r="I136" s="281"/>
      <c r="J136" s="281"/>
      <c r="K136" s="281"/>
      <c r="L136" s="281"/>
      <c r="M136" s="281"/>
      <c r="N136" s="281"/>
      <c r="O136" s="281"/>
      <c r="P136" s="282"/>
      <c r="Q136" s="283"/>
      <c r="R136" s="284"/>
      <c r="S136" s="284"/>
      <c r="T136" s="284"/>
      <c r="U136" s="283"/>
      <c r="V136" s="283"/>
      <c r="W136" s="283"/>
      <c r="X136" s="283"/>
      <c r="Y136" s="283"/>
      <c r="Z136" s="285"/>
      <c r="AA136" s="283"/>
      <c r="AB136" s="284"/>
      <c r="AC136" s="284"/>
      <c r="AD136" s="284"/>
      <c r="AE136" s="284"/>
      <c r="AF136" s="284"/>
      <c r="AG136" s="284"/>
      <c r="AH136" s="284"/>
      <c r="AI136" s="284"/>
      <c r="AJ136" s="285"/>
      <c r="AK136" s="283"/>
      <c r="AL136" s="284"/>
      <c r="AM136" s="284"/>
      <c r="AN136" s="284"/>
      <c r="AO136" s="284"/>
      <c r="AP136" s="284"/>
      <c r="AQ136" s="284"/>
      <c r="AR136" s="284"/>
      <c r="AS136" s="284"/>
      <c r="AT136" s="285"/>
      <c r="AU136" s="283"/>
      <c r="AV136" s="284"/>
      <c r="AW136" s="284"/>
      <c r="AX136" s="284"/>
      <c r="AY136" s="284"/>
      <c r="AZ136" s="284"/>
      <c r="BA136" s="284"/>
      <c r="BB136" s="284"/>
      <c r="BC136" s="284"/>
      <c r="BD136" s="286"/>
      <c r="BE136" s="287"/>
      <c r="BG136" s="80">
        <f t="shared" si="20"/>
        <v>0</v>
      </c>
      <c r="BH136" s="80">
        <f t="shared" si="21"/>
        <v>0</v>
      </c>
      <c r="BI136" s="80">
        <f t="shared" si="22"/>
        <v>0</v>
      </c>
      <c r="BJ136" s="80">
        <f t="shared" si="17"/>
        <v>0</v>
      </c>
    </row>
    <row r="137" spans="1:62">
      <c r="A137" s="222">
        <f t="shared" si="18"/>
        <v>123</v>
      </c>
      <c r="B137" s="277"/>
      <c r="C137" s="278"/>
      <c r="D137" s="279" t="s">
        <v>283</v>
      </c>
      <c r="E137" s="280"/>
      <c r="F137" s="280"/>
      <c r="G137" s="181">
        <f t="shared" si="19"/>
        <v>0</v>
      </c>
      <c r="H137" s="223">
        <f t="shared" si="16"/>
        <v>0</v>
      </c>
      <c r="I137" s="281"/>
      <c r="J137" s="281"/>
      <c r="K137" s="281"/>
      <c r="L137" s="281"/>
      <c r="M137" s="281"/>
      <c r="N137" s="281"/>
      <c r="O137" s="281"/>
      <c r="P137" s="282"/>
      <c r="Q137" s="283"/>
      <c r="R137" s="284"/>
      <c r="S137" s="284"/>
      <c r="T137" s="284"/>
      <c r="U137" s="283"/>
      <c r="V137" s="283"/>
      <c r="W137" s="283"/>
      <c r="X137" s="283"/>
      <c r="Y137" s="283"/>
      <c r="Z137" s="285"/>
      <c r="AA137" s="283"/>
      <c r="AB137" s="284"/>
      <c r="AC137" s="284"/>
      <c r="AD137" s="284"/>
      <c r="AE137" s="284"/>
      <c r="AF137" s="284"/>
      <c r="AG137" s="284"/>
      <c r="AH137" s="284"/>
      <c r="AI137" s="284"/>
      <c r="AJ137" s="285"/>
      <c r="AK137" s="283"/>
      <c r="AL137" s="284"/>
      <c r="AM137" s="284"/>
      <c r="AN137" s="284"/>
      <c r="AO137" s="284"/>
      <c r="AP137" s="284"/>
      <c r="AQ137" s="284"/>
      <c r="AR137" s="284"/>
      <c r="AS137" s="284"/>
      <c r="AT137" s="285"/>
      <c r="AU137" s="283"/>
      <c r="AV137" s="284"/>
      <c r="AW137" s="284"/>
      <c r="AX137" s="284"/>
      <c r="AY137" s="284"/>
      <c r="AZ137" s="284"/>
      <c r="BA137" s="284"/>
      <c r="BB137" s="284"/>
      <c r="BC137" s="284"/>
      <c r="BD137" s="286"/>
      <c r="BE137" s="287"/>
      <c r="BG137" s="80">
        <f t="shared" si="20"/>
        <v>0</v>
      </c>
      <c r="BH137" s="80">
        <f t="shared" si="21"/>
        <v>0</v>
      </c>
      <c r="BI137" s="80">
        <f t="shared" si="22"/>
        <v>0</v>
      </c>
      <c r="BJ137" s="80">
        <f t="shared" si="17"/>
        <v>0</v>
      </c>
    </row>
    <row r="138" spans="1:62">
      <c r="A138" s="222">
        <f t="shared" si="18"/>
        <v>124</v>
      </c>
      <c r="B138" s="277"/>
      <c r="C138" s="278"/>
      <c r="D138" s="279" t="s">
        <v>284</v>
      </c>
      <c r="E138" s="280"/>
      <c r="F138" s="280"/>
      <c r="G138" s="181">
        <f t="shared" si="19"/>
        <v>0</v>
      </c>
      <c r="H138" s="223">
        <f t="shared" si="16"/>
        <v>0</v>
      </c>
      <c r="I138" s="281"/>
      <c r="J138" s="281"/>
      <c r="K138" s="281"/>
      <c r="L138" s="281"/>
      <c r="M138" s="281"/>
      <c r="N138" s="281"/>
      <c r="O138" s="281"/>
      <c r="P138" s="282"/>
      <c r="Q138" s="283"/>
      <c r="R138" s="284"/>
      <c r="S138" s="284"/>
      <c r="T138" s="284"/>
      <c r="U138" s="283"/>
      <c r="V138" s="283"/>
      <c r="W138" s="283"/>
      <c r="X138" s="283"/>
      <c r="Y138" s="283"/>
      <c r="Z138" s="285"/>
      <c r="AA138" s="283"/>
      <c r="AB138" s="284"/>
      <c r="AC138" s="284"/>
      <c r="AD138" s="284"/>
      <c r="AE138" s="284"/>
      <c r="AF138" s="284"/>
      <c r="AG138" s="284"/>
      <c r="AH138" s="284"/>
      <c r="AI138" s="284"/>
      <c r="AJ138" s="285"/>
      <c r="AK138" s="283"/>
      <c r="AL138" s="284"/>
      <c r="AM138" s="284"/>
      <c r="AN138" s="284"/>
      <c r="AO138" s="284"/>
      <c r="AP138" s="284"/>
      <c r="AQ138" s="284"/>
      <c r="AR138" s="284"/>
      <c r="AS138" s="284"/>
      <c r="AT138" s="285"/>
      <c r="AU138" s="283"/>
      <c r="AV138" s="284"/>
      <c r="AW138" s="284"/>
      <c r="AX138" s="284"/>
      <c r="AY138" s="284"/>
      <c r="AZ138" s="284"/>
      <c r="BA138" s="284"/>
      <c r="BB138" s="284"/>
      <c r="BC138" s="284"/>
      <c r="BD138" s="286"/>
      <c r="BE138" s="287"/>
      <c r="BG138" s="80">
        <f t="shared" si="20"/>
        <v>0</v>
      </c>
      <c r="BH138" s="80">
        <f t="shared" si="21"/>
        <v>0</v>
      </c>
      <c r="BI138" s="80">
        <f t="shared" si="22"/>
        <v>0</v>
      </c>
      <c r="BJ138" s="80">
        <f t="shared" si="17"/>
        <v>0</v>
      </c>
    </row>
    <row r="139" spans="1:62">
      <c r="A139" s="222">
        <f t="shared" si="18"/>
        <v>125</v>
      </c>
      <c r="B139" s="277"/>
      <c r="C139" s="278"/>
      <c r="D139" s="279" t="s">
        <v>285</v>
      </c>
      <c r="E139" s="280"/>
      <c r="F139" s="280"/>
      <c r="G139" s="181">
        <f t="shared" si="19"/>
        <v>0</v>
      </c>
      <c r="H139" s="223">
        <f t="shared" si="16"/>
        <v>0</v>
      </c>
      <c r="I139" s="281"/>
      <c r="J139" s="281"/>
      <c r="K139" s="281"/>
      <c r="L139" s="281"/>
      <c r="M139" s="281"/>
      <c r="N139" s="281"/>
      <c r="O139" s="281"/>
      <c r="P139" s="282"/>
      <c r="Q139" s="283"/>
      <c r="R139" s="284"/>
      <c r="S139" s="284"/>
      <c r="T139" s="284"/>
      <c r="U139" s="283"/>
      <c r="V139" s="283"/>
      <c r="W139" s="283"/>
      <c r="X139" s="283"/>
      <c r="Y139" s="283"/>
      <c r="Z139" s="285"/>
      <c r="AA139" s="283"/>
      <c r="AB139" s="284"/>
      <c r="AC139" s="284"/>
      <c r="AD139" s="284"/>
      <c r="AE139" s="284"/>
      <c r="AF139" s="284"/>
      <c r="AG139" s="284"/>
      <c r="AH139" s="284"/>
      <c r="AI139" s="284"/>
      <c r="AJ139" s="285"/>
      <c r="AK139" s="283"/>
      <c r="AL139" s="284"/>
      <c r="AM139" s="284"/>
      <c r="AN139" s="284"/>
      <c r="AO139" s="284"/>
      <c r="AP139" s="284"/>
      <c r="AQ139" s="284"/>
      <c r="AR139" s="284"/>
      <c r="AS139" s="284"/>
      <c r="AT139" s="285"/>
      <c r="AU139" s="283"/>
      <c r="AV139" s="284"/>
      <c r="AW139" s="284"/>
      <c r="AX139" s="284"/>
      <c r="AY139" s="284"/>
      <c r="AZ139" s="284"/>
      <c r="BA139" s="284"/>
      <c r="BB139" s="284"/>
      <c r="BC139" s="284"/>
      <c r="BD139" s="286"/>
      <c r="BE139" s="287"/>
      <c r="BG139" s="80">
        <f t="shared" si="20"/>
        <v>0</v>
      </c>
      <c r="BH139" s="80">
        <f t="shared" si="21"/>
        <v>0</v>
      </c>
      <c r="BI139" s="80">
        <f t="shared" si="22"/>
        <v>0</v>
      </c>
      <c r="BJ139" s="80">
        <f t="shared" si="17"/>
        <v>0</v>
      </c>
    </row>
    <row r="140" spans="1:62">
      <c r="A140" s="222">
        <f t="shared" si="18"/>
        <v>126</v>
      </c>
      <c r="B140" s="277"/>
      <c r="C140" s="278"/>
      <c r="D140" s="279" t="s">
        <v>286</v>
      </c>
      <c r="E140" s="280"/>
      <c r="F140" s="280"/>
      <c r="G140" s="181">
        <f t="shared" si="19"/>
        <v>0</v>
      </c>
      <c r="H140" s="223">
        <f t="shared" si="16"/>
        <v>0</v>
      </c>
      <c r="I140" s="281"/>
      <c r="J140" s="281"/>
      <c r="K140" s="281"/>
      <c r="L140" s="281"/>
      <c r="M140" s="281"/>
      <c r="N140" s="281"/>
      <c r="O140" s="281"/>
      <c r="P140" s="282"/>
      <c r="Q140" s="283"/>
      <c r="R140" s="284"/>
      <c r="S140" s="284"/>
      <c r="T140" s="284"/>
      <c r="U140" s="283"/>
      <c r="V140" s="283"/>
      <c r="W140" s="283"/>
      <c r="X140" s="283"/>
      <c r="Y140" s="283"/>
      <c r="Z140" s="285"/>
      <c r="AA140" s="283"/>
      <c r="AB140" s="284"/>
      <c r="AC140" s="284"/>
      <c r="AD140" s="284"/>
      <c r="AE140" s="284"/>
      <c r="AF140" s="284"/>
      <c r="AG140" s="284"/>
      <c r="AH140" s="284"/>
      <c r="AI140" s="284"/>
      <c r="AJ140" s="285"/>
      <c r="AK140" s="283"/>
      <c r="AL140" s="284"/>
      <c r="AM140" s="284"/>
      <c r="AN140" s="284"/>
      <c r="AO140" s="284"/>
      <c r="AP140" s="284"/>
      <c r="AQ140" s="284"/>
      <c r="AR140" s="284"/>
      <c r="AS140" s="284"/>
      <c r="AT140" s="285"/>
      <c r="AU140" s="283"/>
      <c r="AV140" s="284"/>
      <c r="AW140" s="284"/>
      <c r="AX140" s="284"/>
      <c r="AY140" s="284"/>
      <c r="AZ140" s="284"/>
      <c r="BA140" s="284"/>
      <c r="BB140" s="284"/>
      <c r="BC140" s="284"/>
      <c r="BD140" s="286"/>
      <c r="BE140" s="287"/>
      <c r="BG140" s="80">
        <f t="shared" si="20"/>
        <v>0</v>
      </c>
      <c r="BH140" s="80">
        <f t="shared" si="21"/>
        <v>0</v>
      </c>
      <c r="BI140" s="80">
        <f t="shared" si="22"/>
        <v>0</v>
      </c>
      <c r="BJ140" s="80">
        <f t="shared" si="17"/>
        <v>0</v>
      </c>
    </row>
    <row r="141" spans="1:62">
      <c r="A141" s="222">
        <f t="shared" si="18"/>
        <v>127</v>
      </c>
      <c r="B141" s="277"/>
      <c r="C141" s="278"/>
      <c r="D141" s="279" t="s">
        <v>287</v>
      </c>
      <c r="E141" s="280"/>
      <c r="F141" s="280"/>
      <c r="G141" s="181">
        <f t="shared" si="19"/>
        <v>0</v>
      </c>
      <c r="H141" s="223">
        <f t="shared" si="16"/>
        <v>0</v>
      </c>
      <c r="I141" s="281"/>
      <c r="J141" s="281"/>
      <c r="K141" s="281"/>
      <c r="L141" s="281"/>
      <c r="M141" s="281"/>
      <c r="N141" s="281"/>
      <c r="O141" s="281"/>
      <c r="P141" s="282"/>
      <c r="Q141" s="283"/>
      <c r="R141" s="284"/>
      <c r="S141" s="284"/>
      <c r="T141" s="284"/>
      <c r="U141" s="283"/>
      <c r="V141" s="283"/>
      <c r="W141" s="283"/>
      <c r="X141" s="283"/>
      <c r="Y141" s="283"/>
      <c r="Z141" s="285"/>
      <c r="AA141" s="283"/>
      <c r="AB141" s="284"/>
      <c r="AC141" s="284"/>
      <c r="AD141" s="284"/>
      <c r="AE141" s="284"/>
      <c r="AF141" s="284"/>
      <c r="AG141" s="284"/>
      <c r="AH141" s="284"/>
      <c r="AI141" s="284"/>
      <c r="AJ141" s="285"/>
      <c r="AK141" s="283"/>
      <c r="AL141" s="284"/>
      <c r="AM141" s="284"/>
      <c r="AN141" s="284"/>
      <c r="AO141" s="284"/>
      <c r="AP141" s="284"/>
      <c r="AQ141" s="284"/>
      <c r="AR141" s="284"/>
      <c r="AS141" s="284"/>
      <c r="AT141" s="285"/>
      <c r="AU141" s="283"/>
      <c r="AV141" s="284"/>
      <c r="AW141" s="284"/>
      <c r="AX141" s="284"/>
      <c r="AY141" s="284"/>
      <c r="AZ141" s="284"/>
      <c r="BA141" s="284"/>
      <c r="BB141" s="284"/>
      <c r="BC141" s="284"/>
      <c r="BD141" s="286"/>
      <c r="BE141" s="287"/>
      <c r="BG141" s="80">
        <f t="shared" si="20"/>
        <v>0</v>
      </c>
      <c r="BH141" s="80">
        <f t="shared" si="21"/>
        <v>0</v>
      </c>
      <c r="BI141" s="80">
        <f t="shared" si="22"/>
        <v>0</v>
      </c>
      <c r="BJ141" s="80">
        <f t="shared" si="17"/>
        <v>0</v>
      </c>
    </row>
    <row r="142" spans="1:62">
      <c r="A142" s="222">
        <f t="shared" si="18"/>
        <v>128</v>
      </c>
      <c r="B142" s="277"/>
      <c r="C142" s="278"/>
      <c r="D142" s="279" t="s">
        <v>288</v>
      </c>
      <c r="E142" s="280"/>
      <c r="F142" s="280"/>
      <c r="G142" s="181">
        <f t="shared" si="19"/>
        <v>0</v>
      </c>
      <c r="H142" s="223">
        <f t="shared" si="16"/>
        <v>0</v>
      </c>
      <c r="I142" s="281"/>
      <c r="J142" s="281"/>
      <c r="K142" s="281"/>
      <c r="L142" s="281"/>
      <c r="M142" s="281"/>
      <c r="N142" s="281"/>
      <c r="O142" s="281"/>
      <c r="P142" s="282"/>
      <c r="Q142" s="283"/>
      <c r="R142" s="284"/>
      <c r="S142" s="284"/>
      <c r="T142" s="284"/>
      <c r="U142" s="283"/>
      <c r="V142" s="283"/>
      <c r="W142" s="283"/>
      <c r="X142" s="283"/>
      <c r="Y142" s="283"/>
      <c r="Z142" s="285"/>
      <c r="AA142" s="283"/>
      <c r="AB142" s="284"/>
      <c r="AC142" s="284"/>
      <c r="AD142" s="284"/>
      <c r="AE142" s="284"/>
      <c r="AF142" s="284"/>
      <c r="AG142" s="284"/>
      <c r="AH142" s="284"/>
      <c r="AI142" s="284"/>
      <c r="AJ142" s="285"/>
      <c r="AK142" s="283"/>
      <c r="AL142" s="284"/>
      <c r="AM142" s="284"/>
      <c r="AN142" s="284"/>
      <c r="AO142" s="284"/>
      <c r="AP142" s="284"/>
      <c r="AQ142" s="284"/>
      <c r="AR142" s="284"/>
      <c r="AS142" s="284"/>
      <c r="AT142" s="285"/>
      <c r="AU142" s="283"/>
      <c r="AV142" s="284"/>
      <c r="AW142" s="284"/>
      <c r="AX142" s="284"/>
      <c r="AY142" s="284"/>
      <c r="AZ142" s="284"/>
      <c r="BA142" s="284"/>
      <c r="BB142" s="284"/>
      <c r="BC142" s="284"/>
      <c r="BD142" s="286"/>
      <c r="BE142" s="287"/>
      <c r="BG142" s="80">
        <f t="shared" ref="BG142:BG162" si="23">($G142/1000)*Y142</f>
        <v>0</v>
      </c>
      <c r="BH142" s="80">
        <f t="shared" ref="BH142:BH162" si="24">($G142/1000)*AI142</f>
        <v>0</v>
      </c>
      <c r="BI142" s="80">
        <f t="shared" ref="BI142:BI162" si="25">($G142/1000)*AS142</f>
        <v>0</v>
      </c>
      <c r="BJ142" s="80">
        <f t="shared" si="17"/>
        <v>0</v>
      </c>
    </row>
    <row r="143" spans="1:62">
      <c r="A143" s="222">
        <f t="shared" si="18"/>
        <v>129</v>
      </c>
      <c r="B143" s="277"/>
      <c r="C143" s="278"/>
      <c r="D143" s="279" t="s">
        <v>289</v>
      </c>
      <c r="E143" s="280"/>
      <c r="F143" s="280"/>
      <c r="G143" s="181">
        <f t="shared" si="19"/>
        <v>0</v>
      </c>
      <c r="H143" s="223">
        <f t="shared" ref="H143:H206" si="26">IFERROR(G143/$E$5,0)</f>
        <v>0</v>
      </c>
      <c r="I143" s="281"/>
      <c r="J143" s="281"/>
      <c r="K143" s="281"/>
      <c r="L143" s="281"/>
      <c r="M143" s="281"/>
      <c r="N143" s="281"/>
      <c r="O143" s="281"/>
      <c r="P143" s="282"/>
      <c r="Q143" s="283"/>
      <c r="R143" s="284"/>
      <c r="S143" s="284"/>
      <c r="T143" s="284"/>
      <c r="U143" s="283"/>
      <c r="V143" s="283"/>
      <c r="W143" s="283"/>
      <c r="X143" s="283"/>
      <c r="Y143" s="283"/>
      <c r="Z143" s="285"/>
      <c r="AA143" s="283"/>
      <c r="AB143" s="284"/>
      <c r="AC143" s="284"/>
      <c r="AD143" s="284"/>
      <c r="AE143" s="284"/>
      <c r="AF143" s="284"/>
      <c r="AG143" s="284"/>
      <c r="AH143" s="284"/>
      <c r="AI143" s="284"/>
      <c r="AJ143" s="285"/>
      <c r="AK143" s="283"/>
      <c r="AL143" s="284"/>
      <c r="AM143" s="284"/>
      <c r="AN143" s="284"/>
      <c r="AO143" s="284"/>
      <c r="AP143" s="284"/>
      <c r="AQ143" s="284"/>
      <c r="AR143" s="284"/>
      <c r="AS143" s="284"/>
      <c r="AT143" s="285"/>
      <c r="AU143" s="283"/>
      <c r="AV143" s="284"/>
      <c r="AW143" s="284"/>
      <c r="AX143" s="284"/>
      <c r="AY143" s="284"/>
      <c r="AZ143" s="284"/>
      <c r="BA143" s="284"/>
      <c r="BB143" s="284"/>
      <c r="BC143" s="284"/>
      <c r="BD143" s="286"/>
      <c r="BE143" s="287"/>
      <c r="BG143" s="80">
        <f t="shared" si="23"/>
        <v>0</v>
      </c>
      <c r="BH143" s="80">
        <f t="shared" si="24"/>
        <v>0</v>
      </c>
      <c r="BI143" s="80">
        <f t="shared" si="25"/>
        <v>0</v>
      </c>
      <c r="BJ143" s="80">
        <f t="shared" ref="BJ143:BJ162" si="27">($G143/1000)*BC143</f>
        <v>0</v>
      </c>
    </row>
    <row r="144" spans="1:62">
      <c r="A144" s="222">
        <f t="shared" si="18"/>
        <v>130</v>
      </c>
      <c r="B144" s="277"/>
      <c r="C144" s="278"/>
      <c r="D144" s="279" t="s">
        <v>290</v>
      </c>
      <c r="E144" s="280"/>
      <c r="F144" s="280"/>
      <c r="G144" s="181">
        <f t="shared" si="19"/>
        <v>0</v>
      </c>
      <c r="H144" s="223">
        <f t="shared" si="26"/>
        <v>0</v>
      </c>
      <c r="I144" s="281"/>
      <c r="J144" s="281"/>
      <c r="K144" s="281"/>
      <c r="L144" s="281"/>
      <c r="M144" s="281"/>
      <c r="N144" s="281"/>
      <c r="O144" s="281"/>
      <c r="P144" s="282"/>
      <c r="Q144" s="283"/>
      <c r="R144" s="284"/>
      <c r="S144" s="284"/>
      <c r="T144" s="284"/>
      <c r="U144" s="283"/>
      <c r="V144" s="283"/>
      <c r="W144" s="283"/>
      <c r="X144" s="283"/>
      <c r="Y144" s="283"/>
      <c r="Z144" s="285"/>
      <c r="AA144" s="283"/>
      <c r="AB144" s="284"/>
      <c r="AC144" s="284"/>
      <c r="AD144" s="284"/>
      <c r="AE144" s="284"/>
      <c r="AF144" s="284"/>
      <c r="AG144" s="284"/>
      <c r="AH144" s="284"/>
      <c r="AI144" s="284"/>
      <c r="AJ144" s="285"/>
      <c r="AK144" s="283"/>
      <c r="AL144" s="284"/>
      <c r="AM144" s="284"/>
      <c r="AN144" s="284"/>
      <c r="AO144" s="284"/>
      <c r="AP144" s="284"/>
      <c r="AQ144" s="284"/>
      <c r="AR144" s="284"/>
      <c r="AS144" s="284"/>
      <c r="AT144" s="285"/>
      <c r="AU144" s="283"/>
      <c r="AV144" s="284"/>
      <c r="AW144" s="284"/>
      <c r="AX144" s="284"/>
      <c r="AY144" s="284"/>
      <c r="AZ144" s="284"/>
      <c r="BA144" s="284"/>
      <c r="BB144" s="284"/>
      <c r="BC144" s="284"/>
      <c r="BD144" s="286"/>
      <c r="BE144" s="287"/>
      <c r="BG144" s="80">
        <f t="shared" si="23"/>
        <v>0</v>
      </c>
      <c r="BH144" s="80">
        <f t="shared" si="24"/>
        <v>0</v>
      </c>
      <c r="BI144" s="80">
        <f t="shared" si="25"/>
        <v>0</v>
      </c>
      <c r="BJ144" s="80">
        <f t="shared" si="27"/>
        <v>0</v>
      </c>
    </row>
    <row r="145" spans="1:62">
      <c r="A145" s="222">
        <f t="shared" ref="A145:A208" si="28">A144+1</f>
        <v>131</v>
      </c>
      <c r="B145" s="277"/>
      <c r="C145" s="278"/>
      <c r="D145" s="279" t="s">
        <v>291</v>
      </c>
      <c r="E145" s="280"/>
      <c r="F145" s="280"/>
      <c r="G145" s="181">
        <f t="shared" si="19"/>
        <v>0</v>
      </c>
      <c r="H145" s="223">
        <f t="shared" si="26"/>
        <v>0</v>
      </c>
      <c r="I145" s="281"/>
      <c r="J145" s="281"/>
      <c r="K145" s="281"/>
      <c r="L145" s="281"/>
      <c r="M145" s="281"/>
      <c r="N145" s="281"/>
      <c r="O145" s="281"/>
      <c r="P145" s="282"/>
      <c r="Q145" s="283"/>
      <c r="R145" s="284"/>
      <c r="S145" s="284"/>
      <c r="T145" s="284"/>
      <c r="U145" s="283"/>
      <c r="V145" s="283"/>
      <c r="W145" s="283"/>
      <c r="X145" s="283"/>
      <c r="Y145" s="283"/>
      <c r="Z145" s="285"/>
      <c r="AA145" s="283"/>
      <c r="AB145" s="284"/>
      <c r="AC145" s="284"/>
      <c r="AD145" s="284"/>
      <c r="AE145" s="284"/>
      <c r="AF145" s="284"/>
      <c r="AG145" s="284"/>
      <c r="AH145" s="284"/>
      <c r="AI145" s="284"/>
      <c r="AJ145" s="285"/>
      <c r="AK145" s="283"/>
      <c r="AL145" s="284"/>
      <c r="AM145" s="284"/>
      <c r="AN145" s="284"/>
      <c r="AO145" s="284"/>
      <c r="AP145" s="284"/>
      <c r="AQ145" s="284"/>
      <c r="AR145" s="284"/>
      <c r="AS145" s="284"/>
      <c r="AT145" s="285"/>
      <c r="AU145" s="283"/>
      <c r="AV145" s="284"/>
      <c r="AW145" s="284"/>
      <c r="AX145" s="284"/>
      <c r="AY145" s="284"/>
      <c r="AZ145" s="284"/>
      <c r="BA145" s="284"/>
      <c r="BB145" s="284"/>
      <c r="BC145" s="284"/>
      <c r="BD145" s="286"/>
      <c r="BE145" s="287"/>
      <c r="BG145" s="80">
        <f t="shared" si="23"/>
        <v>0</v>
      </c>
      <c r="BH145" s="80">
        <f t="shared" si="24"/>
        <v>0</v>
      </c>
      <c r="BI145" s="80">
        <f t="shared" si="25"/>
        <v>0</v>
      </c>
      <c r="BJ145" s="80">
        <f t="shared" si="27"/>
        <v>0</v>
      </c>
    </row>
    <row r="146" spans="1:62">
      <c r="A146" s="222">
        <f t="shared" si="28"/>
        <v>132</v>
      </c>
      <c r="B146" s="277"/>
      <c r="C146" s="278"/>
      <c r="D146" s="279" t="s">
        <v>292</v>
      </c>
      <c r="E146" s="280"/>
      <c r="F146" s="280"/>
      <c r="G146" s="181">
        <f t="shared" si="19"/>
        <v>0</v>
      </c>
      <c r="H146" s="223">
        <f t="shared" si="26"/>
        <v>0</v>
      </c>
      <c r="I146" s="281"/>
      <c r="J146" s="281"/>
      <c r="K146" s="281"/>
      <c r="L146" s="281"/>
      <c r="M146" s="281"/>
      <c r="N146" s="281"/>
      <c r="O146" s="281"/>
      <c r="P146" s="282"/>
      <c r="Q146" s="283"/>
      <c r="R146" s="284"/>
      <c r="S146" s="284"/>
      <c r="T146" s="284"/>
      <c r="U146" s="283"/>
      <c r="V146" s="283"/>
      <c r="W146" s="283"/>
      <c r="X146" s="283"/>
      <c r="Y146" s="283"/>
      <c r="Z146" s="285"/>
      <c r="AA146" s="283"/>
      <c r="AB146" s="284"/>
      <c r="AC146" s="284"/>
      <c r="AD146" s="284"/>
      <c r="AE146" s="284"/>
      <c r="AF146" s="284"/>
      <c r="AG146" s="284"/>
      <c r="AH146" s="284"/>
      <c r="AI146" s="284"/>
      <c r="AJ146" s="285"/>
      <c r="AK146" s="283"/>
      <c r="AL146" s="284"/>
      <c r="AM146" s="284"/>
      <c r="AN146" s="284"/>
      <c r="AO146" s="284"/>
      <c r="AP146" s="284"/>
      <c r="AQ146" s="284"/>
      <c r="AR146" s="284"/>
      <c r="AS146" s="284"/>
      <c r="AT146" s="285"/>
      <c r="AU146" s="283"/>
      <c r="AV146" s="284"/>
      <c r="AW146" s="284"/>
      <c r="AX146" s="284"/>
      <c r="AY146" s="284"/>
      <c r="AZ146" s="284"/>
      <c r="BA146" s="284"/>
      <c r="BB146" s="284"/>
      <c r="BC146" s="284"/>
      <c r="BD146" s="286"/>
      <c r="BE146" s="287"/>
      <c r="BG146" s="80">
        <f t="shared" si="23"/>
        <v>0</v>
      </c>
      <c r="BH146" s="80">
        <f t="shared" si="24"/>
        <v>0</v>
      </c>
      <c r="BI146" s="80">
        <f t="shared" si="25"/>
        <v>0</v>
      </c>
      <c r="BJ146" s="80">
        <f t="shared" si="27"/>
        <v>0</v>
      </c>
    </row>
    <row r="147" spans="1:62">
      <c r="A147" s="222">
        <f t="shared" si="28"/>
        <v>133</v>
      </c>
      <c r="B147" s="277"/>
      <c r="C147" s="278"/>
      <c r="D147" s="279" t="s">
        <v>293</v>
      </c>
      <c r="E147" s="280"/>
      <c r="F147" s="280"/>
      <c r="G147" s="181">
        <f t="shared" ref="G147:G162" si="29">E147*F147</f>
        <v>0</v>
      </c>
      <c r="H147" s="223">
        <f t="shared" si="26"/>
        <v>0</v>
      </c>
      <c r="I147" s="281"/>
      <c r="J147" s="281"/>
      <c r="K147" s="281"/>
      <c r="L147" s="281"/>
      <c r="M147" s="281"/>
      <c r="N147" s="281"/>
      <c r="O147" s="281"/>
      <c r="P147" s="282"/>
      <c r="Q147" s="283"/>
      <c r="R147" s="284"/>
      <c r="S147" s="284"/>
      <c r="T147" s="284"/>
      <c r="U147" s="283"/>
      <c r="V147" s="283"/>
      <c r="W147" s="283"/>
      <c r="X147" s="283"/>
      <c r="Y147" s="283"/>
      <c r="Z147" s="285"/>
      <c r="AA147" s="283"/>
      <c r="AB147" s="284"/>
      <c r="AC147" s="284"/>
      <c r="AD147" s="284"/>
      <c r="AE147" s="284"/>
      <c r="AF147" s="284"/>
      <c r="AG147" s="284"/>
      <c r="AH147" s="284"/>
      <c r="AI147" s="284"/>
      <c r="AJ147" s="285"/>
      <c r="AK147" s="283"/>
      <c r="AL147" s="284"/>
      <c r="AM147" s="284"/>
      <c r="AN147" s="284"/>
      <c r="AO147" s="284"/>
      <c r="AP147" s="284"/>
      <c r="AQ147" s="284"/>
      <c r="AR147" s="284"/>
      <c r="AS147" s="284"/>
      <c r="AT147" s="285"/>
      <c r="AU147" s="283"/>
      <c r="AV147" s="284"/>
      <c r="AW147" s="284"/>
      <c r="AX147" s="284"/>
      <c r="AY147" s="284"/>
      <c r="AZ147" s="284"/>
      <c r="BA147" s="284"/>
      <c r="BB147" s="284"/>
      <c r="BC147" s="284"/>
      <c r="BD147" s="286"/>
      <c r="BE147" s="287"/>
      <c r="BG147" s="80">
        <f t="shared" si="23"/>
        <v>0</v>
      </c>
      <c r="BH147" s="80">
        <f t="shared" si="24"/>
        <v>0</v>
      </c>
      <c r="BI147" s="80">
        <f t="shared" si="25"/>
        <v>0</v>
      </c>
      <c r="BJ147" s="80">
        <f t="shared" si="27"/>
        <v>0</v>
      </c>
    </row>
    <row r="148" spans="1:62">
      <c r="A148" s="222">
        <f t="shared" si="28"/>
        <v>134</v>
      </c>
      <c r="B148" s="277"/>
      <c r="C148" s="278"/>
      <c r="D148" s="279" t="s">
        <v>294</v>
      </c>
      <c r="E148" s="280"/>
      <c r="F148" s="280"/>
      <c r="G148" s="181">
        <f t="shared" si="29"/>
        <v>0</v>
      </c>
      <c r="H148" s="223">
        <f t="shared" si="26"/>
        <v>0</v>
      </c>
      <c r="I148" s="281"/>
      <c r="J148" s="281"/>
      <c r="K148" s="281"/>
      <c r="L148" s="281"/>
      <c r="M148" s="281"/>
      <c r="N148" s="281"/>
      <c r="O148" s="281"/>
      <c r="P148" s="282"/>
      <c r="Q148" s="283"/>
      <c r="R148" s="284"/>
      <c r="S148" s="284"/>
      <c r="T148" s="284"/>
      <c r="U148" s="283"/>
      <c r="V148" s="283"/>
      <c r="W148" s="283"/>
      <c r="X148" s="283"/>
      <c r="Y148" s="283"/>
      <c r="Z148" s="285"/>
      <c r="AA148" s="283"/>
      <c r="AB148" s="284"/>
      <c r="AC148" s="284"/>
      <c r="AD148" s="284"/>
      <c r="AE148" s="284"/>
      <c r="AF148" s="284"/>
      <c r="AG148" s="284"/>
      <c r="AH148" s="284"/>
      <c r="AI148" s="284"/>
      <c r="AJ148" s="285"/>
      <c r="AK148" s="283"/>
      <c r="AL148" s="284"/>
      <c r="AM148" s="284"/>
      <c r="AN148" s="284"/>
      <c r="AO148" s="284"/>
      <c r="AP148" s="284"/>
      <c r="AQ148" s="284"/>
      <c r="AR148" s="284"/>
      <c r="AS148" s="284"/>
      <c r="AT148" s="285"/>
      <c r="AU148" s="283"/>
      <c r="AV148" s="284"/>
      <c r="AW148" s="284"/>
      <c r="AX148" s="284"/>
      <c r="AY148" s="284"/>
      <c r="AZ148" s="284"/>
      <c r="BA148" s="284"/>
      <c r="BB148" s="284"/>
      <c r="BC148" s="284"/>
      <c r="BD148" s="286"/>
      <c r="BE148" s="287"/>
      <c r="BG148" s="80">
        <f t="shared" si="23"/>
        <v>0</v>
      </c>
      <c r="BH148" s="80">
        <f t="shared" si="24"/>
        <v>0</v>
      </c>
      <c r="BI148" s="80">
        <f t="shared" si="25"/>
        <v>0</v>
      </c>
      <c r="BJ148" s="80">
        <f t="shared" si="27"/>
        <v>0</v>
      </c>
    </row>
    <row r="149" spans="1:62">
      <c r="A149" s="222">
        <f t="shared" si="28"/>
        <v>135</v>
      </c>
      <c r="B149" s="277"/>
      <c r="C149" s="278"/>
      <c r="D149" s="279" t="s">
        <v>295</v>
      </c>
      <c r="E149" s="280"/>
      <c r="F149" s="280"/>
      <c r="G149" s="181">
        <f t="shared" si="29"/>
        <v>0</v>
      </c>
      <c r="H149" s="223">
        <f t="shared" si="26"/>
        <v>0</v>
      </c>
      <c r="I149" s="281"/>
      <c r="J149" s="281"/>
      <c r="K149" s="281"/>
      <c r="L149" s="281"/>
      <c r="M149" s="281"/>
      <c r="N149" s="281"/>
      <c r="O149" s="281"/>
      <c r="P149" s="282"/>
      <c r="Q149" s="283"/>
      <c r="R149" s="284"/>
      <c r="S149" s="284"/>
      <c r="T149" s="284"/>
      <c r="U149" s="283"/>
      <c r="V149" s="283"/>
      <c r="W149" s="283"/>
      <c r="X149" s="283"/>
      <c r="Y149" s="283"/>
      <c r="Z149" s="285"/>
      <c r="AA149" s="283"/>
      <c r="AB149" s="284"/>
      <c r="AC149" s="284"/>
      <c r="AD149" s="284"/>
      <c r="AE149" s="284"/>
      <c r="AF149" s="284"/>
      <c r="AG149" s="284"/>
      <c r="AH149" s="284"/>
      <c r="AI149" s="284"/>
      <c r="AJ149" s="285"/>
      <c r="AK149" s="283"/>
      <c r="AL149" s="284"/>
      <c r="AM149" s="284"/>
      <c r="AN149" s="284"/>
      <c r="AO149" s="284"/>
      <c r="AP149" s="284"/>
      <c r="AQ149" s="284"/>
      <c r="AR149" s="284"/>
      <c r="AS149" s="284"/>
      <c r="AT149" s="285"/>
      <c r="AU149" s="283"/>
      <c r="AV149" s="284"/>
      <c r="AW149" s="284"/>
      <c r="AX149" s="284"/>
      <c r="AY149" s="284"/>
      <c r="AZ149" s="284"/>
      <c r="BA149" s="284"/>
      <c r="BB149" s="284"/>
      <c r="BC149" s="284"/>
      <c r="BD149" s="286"/>
      <c r="BE149" s="287"/>
      <c r="BG149" s="80">
        <f t="shared" si="23"/>
        <v>0</v>
      </c>
      <c r="BH149" s="80">
        <f t="shared" si="24"/>
        <v>0</v>
      </c>
      <c r="BI149" s="80">
        <f t="shared" si="25"/>
        <v>0</v>
      </c>
      <c r="BJ149" s="80">
        <f t="shared" si="27"/>
        <v>0</v>
      </c>
    </row>
    <row r="150" spans="1:62">
      <c r="A150" s="222">
        <f t="shared" si="28"/>
        <v>136</v>
      </c>
      <c r="B150" s="277"/>
      <c r="C150" s="278"/>
      <c r="D150" s="279" t="s">
        <v>296</v>
      </c>
      <c r="E150" s="280"/>
      <c r="F150" s="280"/>
      <c r="G150" s="181">
        <f t="shared" si="29"/>
        <v>0</v>
      </c>
      <c r="H150" s="223">
        <f t="shared" si="26"/>
        <v>0</v>
      </c>
      <c r="I150" s="281"/>
      <c r="J150" s="281"/>
      <c r="K150" s="281"/>
      <c r="L150" s="281"/>
      <c r="M150" s="281"/>
      <c r="N150" s="281"/>
      <c r="O150" s="281"/>
      <c r="P150" s="282"/>
      <c r="Q150" s="283"/>
      <c r="R150" s="284"/>
      <c r="S150" s="284"/>
      <c r="T150" s="284"/>
      <c r="U150" s="283"/>
      <c r="V150" s="283"/>
      <c r="W150" s="283"/>
      <c r="X150" s="283"/>
      <c r="Y150" s="283"/>
      <c r="Z150" s="285"/>
      <c r="AA150" s="283"/>
      <c r="AB150" s="284"/>
      <c r="AC150" s="284"/>
      <c r="AD150" s="284"/>
      <c r="AE150" s="284"/>
      <c r="AF150" s="284"/>
      <c r="AG150" s="284"/>
      <c r="AH150" s="284"/>
      <c r="AI150" s="284"/>
      <c r="AJ150" s="285"/>
      <c r="AK150" s="283"/>
      <c r="AL150" s="284"/>
      <c r="AM150" s="284"/>
      <c r="AN150" s="284"/>
      <c r="AO150" s="284"/>
      <c r="AP150" s="284"/>
      <c r="AQ150" s="284"/>
      <c r="AR150" s="284"/>
      <c r="AS150" s="284"/>
      <c r="AT150" s="285"/>
      <c r="AU150" s="283"/>
      <c r="AV150" s="284"/>
      <c r="AW150" s="284"/>
      <c r="AX150" s="284"/>
      <c r="AY150" s="284"/>
      <c r="AZ150" s="284"/>
      <c r="BA150" s="284"/>
      <c r="BB150" s="284"/>
      <c r="BC150" s="284"/>
      <c r="BD150" s="286"/>
      <c r="BE150" s="287"/>
      <c r="BG150" s="80">
        <f t="shared" si="23"/>
        <v>0</v>
      </c>
      <c r="BH150" s="80">
        <f t="shared" si="24"/>
        <v>0</v>
      </c>
      <c r="BI150" s="80">
        <f t="shared" si="25"/>
        <v>0</v>
      </c>
      <c r="BJ150" s="80">
        <f t="shared" si="27"/>
        <v>0</v>
      </c>
    </row>
    <row r="151" spans="1:62">
      <c r="A151" s="222">
        <f t="shared" si="28"/>
        <v>137</v>
      </c>
      <c r="B151" s="277"/>
      <c r="C151" s="278"/>
      <c r="D151" s="279" t="s">
        <v>297</v>
      </c>
      <c r="E151" s="280"/>
      <c r="F151" s="280"/>
      <c r="G151" s="181">
        <f t="shared" si="29"/>
        <v>0</v>
      </c>
      <c r="H151" s="223">
        <f t="shared" si="26"/>
        <v>0</v>
      </c>
      <c r="I151" s="281"/>
      <c r="J151" s="281"/>
      <c r="K151" s="281"/>
      <c r="L151" s="281"/>
      <c r="M151" s="281"/>
      <c r="N151" s="281"/>
      <c r="O151" s="281"/>
      <c r="P151" s="282"/>
      <c r="Q151" s="283"/>
      <c r="R151" s="284"/>
      <c r="S151" s="284"/>
      <c r="T151" s="284"/>
      <c r="U151" s="283"/>
      <c r="V151" s="283"/>
      <c r="W151" s="283"/>
      <c r="X151" s="283"/>
      <c r="Y151" s="283"/>
      <c r="Z151" s="285"/>
      <c r="AA151" s="283"/>
      <c r="AB151" s="284"/>
      <c r="AC151" s="284"/>
      <c r="AD151" s="284"/>
      <c r="AE151" s="284"/>
      <c r="AF151" s="284"/>
      <c r="AG151" s="284"/>
      <c r="AH151" s="284"/>
      <c r="AI151" s="284"/>
      <c r="AJ151" s="285"/>
      <c r="AK151" s="283"/>
      <c r="AL151" s="284"/>
      <c r="AM151" s="284"/>
      <c r="AN151" s="284"/>
      <c r="AO151" s="284"/>
      <c r="AP151" s="284"/>
      <c r="AQ151" s="284"/>
      <c r="AR151" s="284"/>
      <c r="AS151" s="284"/>
      <c r="AT151" s="285"/>
      <c r="AU151" s="283"/>
      <c r="AV151" s="284"/>
      <c r="AW151" s="284"/>
      <c r="AX151" s="284"/>
      <c r="AY151" s="284"/>
      <c r="AZ151" s="284"/>
      <c r="BA151" s="284"/>
      <c r="BB151" s="284"/>
      <c r="BC151" s="284"/>
      <c r="BD151" s="286"/>
      <c r="BE151" s="287"/>
      <c r="BG151" s="80">
        <f t="shared" si="23"/>
        <v>0</v>
      </c>
      <c r="BH151" s="80">
        <f t="shared" si="24"/>
        <v>0</v>
      </c>
      <c r="BI151" s="80">
        <f t="shared" si="25"/>
        <v>0</v>
      </c>
      <c r="BJ151" s="80">
        <f t="shared" si="27"/>
        <v>0</v>
      </c>
    </row>
    <row r="152" spans="1:62">
      <c r="A152" s="222">
        <f t="shared" si="28"/>
        <v>138</v>
      </c>
      <c r="B152" s="277"/>
      <c r="C152" s="278"/>
      <c r="D152" s="279" t="s">
        <v>298</v>
      </c>
      <c r="E152" s="280"/>
      <c r="F152" s="280"/>
      <c r="G152" s="181">
        <f t="shared" si="29"/>
        <v>0</v>
      </c>
      <c r="H152" s="223">
        <f t="shared" si="26"/>
        <v>0</v>
      </c>
      <c r="I152" s="281"/>
      <c r="J152" s="281"/>
      <c r="K152" s="281"/>
      <c r="L152" s="281"/>
      <c r="M152" s="281"/>
      <c r="N152" s="281"/>
      <c r="O152" s="281"/>
      <c r="P152" s="282"/>
      <c r="Q152" s="283"/>
      <c r="R152" s="284"/>
      <c r="S152" s="284"/>
      <c r="T152" s="284"/>
      <c r="U152" s="283"/>
      <c r="V152" s="283"/>
      <c r="W152" s="283"/>
      <c r="X152" s="283"/>
      <c r="Y152" s="283"/>
      <c r="Z152" s="285"/>
      <c r="AA152" s="283"/>
      <c r="AB152" s="284"/>
      <c r="AC152" s="284"/>
      <c r="AD152" s="284"/>
      <c r="AE152" s="284"/>
      <c r="AF152" s="284"/>
      <c r="AG152" s="284"/>
      <c r="AH152" s="284"/>
      <c r="AI152" s="284"/>
      <c r="AJ152" s="285"/>
      <c r="AK152" s="283"/>
      <c r="AL152" s="284"/>
      <c r="AM152" s="284"/>
      <c r="AN152" s="284"/>
      <c r="AO152" s="284"/>
      <c r="AP152" s="284"/>
      <c r="AQ152" s="284"/>
      <c r="AR152" s="284"/>
      <c r="AS152" s="284"/>
      <c r="AT152" s="285"/>
      <c r="AU152" s="283"/>
      <c r="AV152" s="284"/>
      <c r="AW152" s="284"/>
      <c r="AX152" s="284"/>
      <c r="AY152" s="284"/>
      <c r="AZ152" s="284"/>
      <c r="BA152" s="284"/>
      <c r="BB152" s="284"/>
      <c r="BC152" s="284"/>
      <c r="BD152" s="286"/>
      <c r="BE152" s="287"/>
      <c r="BG152" s="80">
        <f t="shared" si="23"/>
        <v>0</v>
      </c>
      <c r="BH152" s="80">
        <f t="shared" si="24"/>
        <v>0</v>
      </c>
      <c r="BI152" s="80">
        <f t="shared" si="25"/>
        <v>0</v>
      </c>
      <c r="BJ152" s="80">
        <f t="shared" si="27"/>
        <v>0</v>
      </c>
    </row>
    <row r="153" spans="1:62">
      <c r="A153" s="222">
        <f t="shared" si="28"/>
        <v>139</v>
      </c>
      <c r="B153" s="277"/>
      <c r="C153" s="278"/>
      <c r="D153" s="279" t="s">
        <v>299</v>
      </c>
      <c r="E153" s="280"/>
      <c r="F153" s="280"/>
      <c r="G153" s="181">
        <f t="shared" si="29"/>
        <v>0</v>
      </c>
      <c r="H153" s="223">
        <f t="shared" si="26"/>
        <v>0</v>
      </c>
      <c r="I153" s="281"/>
      <c r="J153" s="281"/>
      <c r="K153" s="281"/>
      <c r="L153" s="281"/>
      <c r="M153" s="281"/>
      <c r="N153" s="281"/>
      <c r="O153" s="281"/>
      <c r="P153" s="282"/>
      <c r="Q153" s="283"/>
      <c r="R153" s="284"/>
      <c r="S153" s="284"/>
      <c r="T153" s="284"/>
      <c r="U153" s="283"/>
      <c r="V153" s="283"/>
      <c r="W153" s="283"/>
      <c r="X153" s="283"/>
      <c r="Y153" s="283"/>
      <c r="Z153" s="285"/>
      <c r="AA153" s="283"/>
      <c r="AB153" s="284"/>
      <c r="AC153" s="284"/>
      <c r="AD153" s="284"/>
      <c r="AE153" s="284"/>
      <c r="AF153" s="284"/>
      <c r="AG153" s="284"/>
      <c r="AH153" s="284"/>
      <c r="AI153" s="284"/>
      <c r="AJ153" s="285"/>
      <c r="AK153" s="283"/>
      <c r="AL153" s="284"/>
      <c r="AM153" s="284"/>
      <c r="AN153" s="284"/>
      <c r="AO153" s="284"/>
      <c r="AP153" s="284"/>
      <c r="AQ153" s="284"/>
      <c r="AR153" s="284"/>
      <c r="AS153" s="284"/>
      <c r="AT153" s="285"/>
      <c r="AU153" s="283"/>
      <c r="AV153" s="284"/>
      <c r="AW153" s="284"/>
      <c r="AX153" s="284"/>
      <c r="AY153" s="284"/>
      <c r="AZ153" s="284"/>
      <c r="BA153" s="284"/>
      <c r="BB153" s="284"/>
      <c r="BC153" s="284"/>
      <c r="BD153" s="286"/>
      <c r="BE153" s="287"/>
      <c r="BG153" s="80">
        <f t="shared" si="23"/>
        <v>0</v>
      </c>
      <c r="BH153" s="80">
        <f t="shared" si="24"/>
        <v>0</v>
      </c>
      <c r="BI153" s="80">
        <f t="shared" si="25"/>
        <v>0</v>
      </c>
      <c r="BJ153" s="80">
        <f t="shared" si="27"/>
        <v>0</v>
      </c>
    </row>
    <row r="154" spans="1:62">
      <c r="A154" s="222">
        <f t="shared" si="28"/>
        <v>140</v>
      </c>
      <c r="B154" s="277"/>
      <c r="C154" s="278"/>
      <c r="D154" s="279" t="s">
        <v>300</v>
      </c>
      <c r="E154" s="280"/>
      <c r="F154" s="280"/>
      <c r="G154" s="181">
        <f t="shared" si="29"/>
        <v>0</v>
      </c>
      <c r="H154" s="223">
        <f t="shared" si="26"/>
        <v>0</v>
      </c>
      <c r="I154" s="281"/>
      <c r="J154" s="281"/>
      <c r="K154" s="281"/>
      <c r="L154" s="281"/>
      <c r="M154" s="281"/>
      <c r="N154" s="281"/>
      <c r="O154" s="281"/>
      <c r="P154" s="282"/>
      <c r="Q154" s="283"/>
      <c r="R154" s="284"/>
      <c r="S154" s="284"/>
      <c r="T154" s="284"/>
      <c r="U154" s="283"/>
      <c r="V154" s="283"/>
      <c r="W154" s="283"/>
      <c r="X154" s="283"/>
      <c r="Y154" s="283"/>
      <c r="Z154" s="285"/>
      <c r="AA154" s="283"/>
      <c r="AB154" s="284"/>
      <c r="AC154" s="284"/>
      <c r="AD154" s="284"/>
      <c r="AE154" s="284"/>
      <c r="AF154" s="284"/>
      <c r="AG154" s="284"/>
      <c r="AH154" s="284"/>
      <c r="AI154" s="284"/>
      <c r="AJ154" s="285"/>
      <c r="AK154" s="283"/>
      <c r="AL154" s="284"/>
      <c r="AM154" s="284"/>
      <c r="AN154" s="284"/>
      <c r="AO154" s="284"/>
      <c r="AP154" s="284"/>
      <c r="AQ154" s="284"/>
      <c r="AR154" s="284"/>
      <c r="AS154" s="284"/>
      <c r="AT154" s="285"/>
      <c r="AU154" s="283"/>
      <c r="AV154" s="284"/>
      <c r="AW154" s="284"/>
      <c r="AX154" s="284"/>
      <c r="AY154" s="284"/>
      <c r="AZ154" s="284"/>
      <c r="BA154" s="284"/>
      <c r="BB154" s="284"/>
      <c r="BC154" s="284"/>
      <c r="BD154" s="286"/>
      <c r="BE154" s="287"/>
      <c r="BG154" s="80">
        <f t="shared" si="23"/>
        <v>0</v>
      </c>
      <c r="BH154" s="80">
        <f t="shared" si="24"/>
        <v>0</v>
      </c>
      <c r="BI154" s="80">
        <f t="shared" si="25"/>
        <v>0</v>
      </c>
      <c r="BJ154" s="80">
        <f t="shared" si="27"/>
        <v>0</v>
      </c>
    </row>
    <row r="155" spans="1:62">
      <c r="A155" s="222">
        <f t="shared" si="28"/>
        <v>141</v>
      </c>
      <c r="B155" s="277"/>
      <c r="C155" s="278"/>
      <c r="D155" s="279" t="s">
        <v>301</v>
      </c>
      <c r="E155" s="280"/>
      <c r="F155" s="280"/>
      <c r="G155" s="181">
        <f t="shared" si="29"/>
        <v>0</v>
      </c>
      <c r="H155" s="223">
        <f t="shared" si="26"/>
        <v>0</v>
      </c>
      <c r="I155" s="281"/>
      <c r="J155" s="281"/>
      <c r="K155" s="281"/>
      <c r="L155" s="281"/>
      <c r="M155" s="281"/>
      <c r="N155" s="281"/>
      <c r="O155" s="281"/>
      <c r="P155" s="282"/>
      <c r="Q155" s="283"/>
      <c r="R155" s="284"/>
      <c r="S155" s="284"/>
      <c r="T155" s="284"/>
      <c r="U155" s="283"/>
      <c r="V155" s="283"/>
      <c r="W155" s="283"/>
      <c r="X155" s="283"/>
      <c r="Y155" s="283"/>
      <c r="Z155" s="285"/>
      <c r="AA155" s="283"/>
      <c r="AB155" s="284"/>
      <c r="AC155" s="284"/>
      <c r="AD155" s="284"/>
      <c r="AE155" s="284"/>
      <c r="AF155" s="284"/>
      <c r="AG155" s="284"/>
      <c r="AH155" s="284"/>
      <c r="AI155" s="284"/>
      <c r="AJ155" s="285"/>
      <c r="AK155" s="283"/>
      <c r="AL155" s="284"/>
      <c r="AM155" s="284"/>
      <c r="AN155" s="284"/>
      <c r="AO155" s="284"/>
      <c r="AP155" s="284"/>
      <c r="AQ155" s="284"/>
      <c r="AR155" s="284"/>
      <c r="AS155" s="284"/>
      <c r="AT155" s="285"/>
      <c r="AU155" s="283"/>
      <c r="AV155" s="284"/>
      <c r="AW155" s="284"/>
      <c r="AX155" s="284"/>
      <c r="AY155" s="284"/>
      <c r="AZ155" s="284"/>
      <c r="BA155" s="284"/>
      <c r="BB155" s="284"/>
      <c r="BC155" s="284"/>
      <c r="BD155" s="286"/>
      <c r="BE155" s="287"/>
      <c r="BG155" s="80">
        <f t="shared" si="23"/>
        <v>0</v>
      </c>
      <c r="BH155" s="80">
        <f t="shared" si="24"/>
        <v>0</v>
      </c>
      <c r="BI155" s="80">
        <f t="shared" si="25"/>
        <v>0</v>
      </c>
      <c r="BJ155" s="80">
        <f t="shared" si="27"/>
        <v>0</v>
      </c>
    </row>
    <row r="156" spans="1:62">
      <c r="A156" s="222">
        <f t="shared" si="28"/>
        <v>142</v>
      </c>
      <c r="B156" s="277"/>
      <c r="C156" s="278"/>
      <c r="D156" s="279" t="s">
        <v>302</v>
      </c>
      <c r="E156" s="280"/>
      <c r="F156" s="280"/>
      <c r="G156" s="181">
        <f t="shared" si="29"/>
        <v>0</v>
      </c>
      <c r="H156" s="223">
        <f t="shared" si="26"/>
        <v>0</v>
      </c>
      <c r="I156" s="281"/>
      <c r="J156" s="281"/>
      <c r="K156" s="281"/>
      <c r="L156" s="281"/>
      <c r="M156" s="281"/>
      <c r="N156" s="281"/>
      <c r="O156" s="281"/>
      <c r="P156" s="282"/>
      <c r="Q156" s="283"/>
      <c r="R156" s="284"/>
      <c r="S156" s="284"/>
      <c r="T156" s="284"/>
      <c r="U156" s="283"/>
      <c r="V156" s="283"/>
      <c r="W156" s="283"/>
      <c r="X156" s="283"/>
      <c r="Y156" s="283"/>
      <c r="Z156" s="285"/>
      <c r="AA156" s="283"/>
      <c r="AB156" s="284"/>
      <c r="AC156" s="284"/>
      <c r="AD156" s="284"/>
      <c r="AE156" s="284"/>
      <c r="AF156" s="284"/>
      <c r="AG156" s="284"/>
      <c r="AH156" s="284"/>
      <c r="AI156" s="284"/>
      <c r="AJ156" s="285"/>
      <c r="AK156" s="283"/>
      <c r="AL156" s="284"/>
      <c r="AM156" s="284"/>
      <c r="AN156" s="284"/>
      <c r="AO156" s="284"/>
      <c r="AP156" s="284"/>
      <c r="AQ156" s="284"/>
      <c r="AR156" s="284"/>
      <c r="AS156" s="284"/>
      <c r="AT156" s="285"/>
      <c r="AU156" s="283"/>
      <c r="AV156" s="284"/>
      <c r="AW156" s="284"/>
      <c r="AX156" s="284"/>
      <c r="AY156" s="284"/>
      <c r="AZ156" s="284"/>
      <c r="BA156" s="284"/>
      <c r="BB156" s="284"/>
      <c r="BC156" s="284"/>
      <c r="BD156" s="286"/>
      <c r="BE156" s="287"/>
      <c r="BG156" s="80">
        <f t="shared" si="23"/>
        <v>0</v>
      </c>
      <c r="BH156" s="80">
        <f t="shared" si="24"/>
        <v>0</v>
      </c>
      <c r="BI156" s="80">
        <f t="shared" si="25"/>
        <v>0</v>
      </c>
      <c r="BJ156" s="80">
        <f t="shared" si="27"/>
        <v>0</v>
      </c>
    </row>
    <row r="157" spans="1:62">
      <c r="A157" s="222">
        <f t="shared" si="28"/>
        <v>143</v>
      </c>
      <c r="B157" s="277"/>
      <c r="C157" s="278"/>
      <c r="D157" s="279" t="s">
        <v>303</v>
      </c>
      <c r="E157" s="280"/>
      <c r="F157" s="280"/>
      <c r="G157" s="181">
        <f t="shared" si="29"/>
        <v>0</v>
      </c>
      <c r="H157" s="223">
        <f t="shared" si="26"/>
        <v>0</v>
      </c>
      <c r="I157" s="281"/>
      <c r="J157" s="281"/>
      <c r="K157" s="281"/>
      <c r="L157" s="281"/>
      <c r="M157" s="281"/>
      <c r="N157" s="281"/>
      <c r="O157" s="281"/>
      <c r="P157" s="282"/>
      <c r="Q157" s="283"/>
      <c r="R157" s="284"/>
      <c r="S157" s="284"/>
      <c r="T157" s="284"/>
      <c r="U157" s="283"/>
      <c r="V157" s="283"/>
      <c r="W157" s="283"/>
      <c r="X157" s="283"/>
      <c r="Y157" s="283"/>
      <c r="Z157" s="285"/>
      <c r="AA157" s="283"/>
      <c r="AB157" s="284"/>
      <c r="AC157" s="284"/>
      <c r="AD157" s="284"/>
      <c r="AE157" s="284"/>
      <c r="AF157" s="284"/>
      <c r="AG157" s="284"/>
      <c r="AH157" s="284"/>
      <c r="AI157" s="284"/>
      <c r="AJ157" s="285"/>
      <c r="AK157" s="283"/>
      <c r="AL157" s="284"/>
      <c r="AM157" s="284"/>
      <c r="AN157" s="284"/>
      <c r="AO157" s="284"/>
      <c r="AP157" s="284"/>
      <c r="AQ157" s="284"/>
      <c r="AR157" s="284"/>
      <c r="AS157" s="284"/>
      <c r="AT157" s="285"/>
      <c r="AU157" s="283"/>
      <c r="AV157" s="284"/>
      <c r="AW157" s="284"/>
      <c r="AX157" s="284"/>
      <c r="AY157" s="284"/>
      <c r="AZ157" s="284"/>
      <c r="BA157" s="284"/>
      <c r="BB157" s="284"/>
      <c r="BC157" s="284"/>
      <c r="BD157" s="286"/>
      <c r="BE157" s="287"/>
      <c r="BG157" s="80">
        <f t="shared" si="23"/>
        <v>0</v>
      </c>
      <c r="BH157" s="80">
        <f t="shared" si="24"/>
        <v>0</v>
      </c>
      <c r="BI157" s="80">
        <f t="shared" si="25"/>
        <v>0</v>
      </c>
      <c r="BJ157" s="80">
        <f t="shared" si="27"/>
        <v>0</v>
      </c>
    </row>
    <row r="158" spans="1:62">
      <c r="A158" s="222">
        <f t="shared" si="28"/>
        <v>144</v>
      </c>
      <c r="B158" s="277"/>
      <c r="C158" s="278"/>
      <c r="D158" s="279" t="s">
        <v>304</v>
      </c>
      <c r="E158" s="280"/>
      <c r="F158" s="280"/>
      <c r="G158" s="181">
        <f t="shared" si="29"/>
        <v>0</v>
      </c>
      <c r="H158" s="223">
        <f t="shared" si="26"/>
        <v>0</v>
      </c>
      <c r="I158" s="281"/>
      <c r="J158" s="281"/>
      <c r="K158" s="281"/>
      <c r="L158" s="281"/>
      <c r="M158" s="281"/>
      <c r="N158" s="281"/>
      <c r="O158" s="281"/>
      <c r="P158" s="282"/>
      <c r="Q158" s="283"/>
      <c r="R158" s="284"/>
      <c r="S158" s="284"/>
      <c r="T158" s="284"/>
      <c r="U158" s="283"/>
      <c r="V158" s="283"/>
      <c r="W158" s="283"/>
      <c r="X158" s="283"/>
      <c r="Y158" s="283"/>
      <c r="Z158" s="285"/>
      <c r="AA158" s="283"/>
      <c r="AB158" s="284"/>
      <c r="AC158" s="284"/>
      <c r="AD158" s="284"/>
      <c r="AE158" s="284"/>
      <c r="AF158" s="284"/>
      <c r="AG158" s="284"/>
      <c r="AH158" s="284"/>
      <c r="AI158" s="284"/>
      <c r="AJ158" s="285"/>
      <c r="AK158" s="283"/>
      <c r="AL158" s="284"/>
      <c r="AM158" s="284"/>
      <c r="AN158" s="284"/>
      <c r="AO158" s="284"/>
      <c r="AP158" s="284"/>
      <c r="AQ158" s="284"/>
      <c r="AR158" s="284"/>
      <c r="AS158" s="284"/>
      <c r="AT158" s="285"/>
      <c r="AU158" s="283"/>
      <c r="AV158" s="284"/>
      <c r="AW158" s="284"/>
      <c r="AX158" s="284"/>
      <c r="AY158" s="284"/>
      <c r="AZ158" s="284"/>
      <c r="BA158" s="284"/>
      <c r="BB158" s="284"/>
      <c r="BC158" s="284"/>
      <c r="BD158" s="286"/>
      <c r="BE158" s="287"/>
      <c r="BG158" s="80">
        <f t="shared" si="23"/>
        <v>0</v>
      </c>
      <c r="BH158" s="80">
        <f t="shared" si="24"/>
        <v>0</v>
      </c>
      <c r="BI158" s="80">
        <f t="shared" si="25"/>
        <v>0</v>
      </c>
      <c r="BJ158" s="80">
        <f t="shared" si="27"/>
        <v>0</v>
      </c>
    </row>
    <row r="159" spans="1:62">
      <c r="A159" s="222">
        <f t="shared" si="28"/>
        <v>145</v>
      </c>
      <c r="B159" s="277"/>
      <c r="C159" s="278"/>
      <c r="D159" s="279" t="s">
        <v>305</v>
      </c>
      <c r="E159" s="280"/>
      <c r="F159" s="280"/>
      <c r="G159" s="181">
        <f t="shared" si="29"/>
        <v>0</v>
      </c>
      <c r="H159" s="223">
        <f t="shared" si="26"/>
        <v>0</v>
      </c>
      <c r="I159" s="281"/>
      <c r="J159" s="281"/>
      <c r="K159" s="281"/>
      <c r="L159" s="281"/>
      <c r="M159" s="281"/>
      <c r="N159" s="281"/>
      <c r="O159" s="281"/>
      <c r="P159" s="282"/>
      <c r="Q159" s="283"/>
      <c r="R159" s="284"/>
      <c r="S159" s="284"/>
      <c r="T159" s="284"/>
      <c r="U159" s="283"/>
      <c r="V159" s="283"/>
      <c r="W159" s="283"/>
      <c r="X159" s="283"/>
      <c r="Y159" s="283"/>
      <c r="Z159" s="285"/>
      <c r="AA159" s="283"/>
      <c r="AB159" s="284"/>
      <c r="AC159" s="284"/>
      <c r="AD159" s="284"/>
      <c r="AE159" s="284"/>
      <c r="AF159" s="284"/>
      <c r="AG159" s="284"/>
      <c r="AH159" s="284"/>
      <c r="AI159" s="284"/>
      <c r="AJ159" s="285"/>
      <c r="AK159" s="283"/>
      <c r="AL159" s="284"/>
      <c r="AM159" s="284"/>
      <c r="AN159" s="284"/>
      <c r="AO159" s="284"/>
      <c r="AP159" s="284"/>
      <c r="AQ159" s="284"/>
      <c r="AR159" s="284"/>
      <c r="AS159" s="284"/>
      <c r="AT159" s="285"/>
      <c r="AU159" s="283"/>
      <c r="AV159" s="284"/>
      <c r="AW159" s="284"/>
      <c r="AX159" s="284"/>
      <c r="AY159" s="284"/>
      <c r="AZ159" s="284"/>
      <c r="BA159" s="284"/>
      <c r="BB159" s="284"/>
      <c r="BC159" s="284"/>
      <c r="BD159" s="286"/>
      <c r="BE159" s="287"/>
      <c r="BG159" s="80">
        <f t="shared" si="23"/>
        <v>0</v>
      </c>
      <c r="BH159" s="80">
        <f t="shared" si="24"/>
        <v>0</v>
      </c>
      <c r="BI159" s="80">
        <f t="shared" si="25"/>
        <v>0</v>
      </c>
      <c r="BJ159" s="80">
        <f t="shared" si="27"/>
        <v>0</v>
      </c>
    </row>
    <row r="160" spans="1:62">
      <c r="A160" s="222">
        <f t="shared" si="28"/>
        <v>146</v>
      </c>
      <c r="B160" s="277"/>
      <c r="C160" s="278"/>
      <c r="D160" s="279" t="s">
        <v>306</v>
      </c>
      <c r="E160" s="280"/>
      <c r="F160" s="280"/>
      <c r="G160" s="181">
        <f t="shared" si="29"/>
        <v>0</v>
      </c>
      <c r="H160" s="223">
        <f t="shared" si="26"/>
        <v>0</v>
      </c>
      <c r="I160" s="281"/>
      <c r="J160" s="281"/>
      <c r="K160" s="281"/>
      <c r="L160" s="281"/>
      <c r="M160" s="281"/>
      <c r="N160" s="281"/>
      <c r="O160" s="281"/>
      <c r="P160" s="282"/>
      <c r="Q160" s="283"/>
      <c r="R160" s="284"/>
      <c r="S160" s="284"/>
      <c r="T160" s="284"/>
      <c r="U160" s="283"/>
      <c r="V160" s="283"/>
      <c r="W160" s="283"/>
      <c r="X160" s="283"/>
      <c r="Y160" s="283"/>
      <c r="Z160" s="285"/>
      <c r="AA160" s="283"/>
      <c r="AB160" s="284"/>
      <c r="AC160" s="284"/>
      <c r="AD160" s="284"/>
      <c r="AE160" s="284"/>
      <c r="AF160" s="284"/>
      <c r="AG160" s="284"/>
      <c r="AH160" s="284"/>
      <c r="AI160" s="284"/>
      <c r="AJ160" s="285"/>
      <c r="AK160" s="283"/>
      <c r="AL160" s="284"/>
      <c r="AM160" s="284"/>
      <c r="AN160" s="284"/>
      <c r="AO160" s="284"/>
      <c r="AP160" s="284"/>
      <c r="AQ160" s="284"/>
      <c r="AR160" s="284"/>
      <c r="AS160" s="284"/>
      <c r="AT160" s="285"/>
      <c r="AU160" s="283"/>
      <c r="AV160" s="284"/>
      <c r="AW160" s="284"/>
      <c r="AX160" s="284"/>
      <c r="AY160" s="284"/>
      <c r="AZ160" s="284"/>
      <c r="BA160" s="284"/>
      <c r="BB160" s="284"/>
      <c r="BC160" s="284"/>
      <c r="BD160" s="286"/>
      <c r="BE160" s="287"/>
      <c r="BG160" s="80">
        <f t="shared" si="23"/>
        <v>0</v>
      </c>
      <c r="BH160" s="80">
        <f t="shared" si="24"/>
        <v>0</v>
      </c>
      <c r="BI160" s="80">
        <f t="shared" si="25"/>
        <v>0</v>
      </c>
      <c r="BJ160" s="80">
        <f t="shared" si="27"/>
        <v>0</v>
      </c>
    </row>
    <row r="161" spans="1:62">
      <c r="A161" s="222">
        <f t="shared" si="28"/>
        <v>147</v>
      </c>
      <c r="B161" s="277"/>
      <c r="C161" s="278"/>
      <c r="D161" s="279" t="s">
        <v>307</v>
      </c>
      <c r="E161" s="280"/>
      <c r="F161" s="280"/>
      <c r="G161" s="181">
        <f t="shared" si="29"/>
        <v>0</v>
      </c>
      <c r="H161" s="223">
        <f t="shared" si="26"/>
        <v>0</v>
      </c>
      <c r="I161" s="281"/>
      <c r="J161" s="281"/>
      <c r="K161" s="281"/>
      <c r="L161" s="281"/>
      <c r="M161" s="281"/>
      <c r="N161" s="281"/>
      <c r="O161" s="281"/>
      <c r="P161" s="282"/>
      <c r="Q161" s="283"/>
      <c r="R161" s="284"/>
      <c r="S161" s="284"/>
      <c r="T161" s="284"/>
      <c r="U161" s="283"/>
      <c r="V161" s="283"/>
      <c r="W161" s="283"/>
      <c r="X161" s="283"/>
      <c r="Y161" s="283"/>
      <c r="Z161" s="285"/>
      <c r="AA161" s="283"/>
      <c r="AB161" s="284"/>
      <c r="AC161" s="284"/>
      <c r="AD161" s="284"/>
      <c r="AE161" s="284"/>
      <c r="AF161" s="284"/>
      <c r="AG161" s="284"/>
      <c r="AH161" s="284"/>
      <c r="AI161" s="284"/>
      <c r="AJ161" s="285"/>
      <c r="AK161" s="283"/>
      <c r="AL161" s="284"/>
      <c r="AM161" s="284"/>
      <c r="AN161" s="284"/>
      <c r="AO161" s="284"/>
      <c r="AP161" s="284"/>
      <c r="AQ161" s="284"/>
      <c r="AR161" s="284"/>
      <c r="AS161" s="284"/>
      <c r="AT161" s="285"/>
      <c r="AU161" s="283"/>
      <c r="AV161" s="284"/>
      <c r="AW161" s="284"/>
      <c r="AX161" s="284"/>
      <c r="AY161" s="284"/>
      <c r="AZ161" s="284"/>
      <c r="BA161" s="284"/>
      <c r="BB161" s="284"/>
      <c r="BC161" s="284"/>
      <c r="BD161" s="286"/>
      <c r="BE161" s="287"/>
      <c r="BG161" s="80">
        <f t="shared" si="23"/>
        <v>0</v>
      </c>
      <c r="BH161" s="80">
        <f t="shared" si="24"/>
        <v>0</v>
      </c>
      <c r="BI161" s="80">
        <f t="shared" si="25"/>
        <v>0</v>
      </c>
      <c r="BJ161" s="80">
        <f t="shared" si="27"/>
        <v>0</v>
      </c>
    </row>
    <row r="162" spans="1:62">
      <c r="A162" s="222">
        <f t="shared" si="28"/>
        <v>148</v>
      </c>
      <c r="B162" s="277"/>
      <c r="C162" s="278"/>
      <c r="D162" s="279" t="s">
        <v>308</v>
      </c>
      <c r="E162" s="280"/>
      <c r="F162" s="280"/>
      <c r="G162" s="181">
        <f t="shared" si="29"/>
        <v>0</v>
      </c>
      <c r="H162" s="223">
        <f t="shared" si="26"/>
        <v>0</v>
      </c>
      <c r="I162" s="281"/>
      <c r="J162" s="281"/>
      <c r="K162" s="281"/>
      <c r="L162" s="281"/>
      <c r="M162" s="281"/>
      <c r="N162" s="281"/>
      <c r="O162" s="281"/>
      <c r="P162" s="282"/>
      <c r="Q162" s="283"/>
      <c r="R162" s="284"/>
      <c r="S162" s="284"/>
      <c r="T162" s="284"/>
      <c r="U162" s="283"/>
      <c r="V162" s="283"/>
      <c r="W162" s="283"/>
      <c r="X162" s="283"/>
      <c r="Y162" s="283"/>
      <c r="Z162" s="285"/>
      <c r="AA162" s="283"/>
      <c r="AB162" s="284"/>
      <c r="AC162" s="284"/>
      <c r="AD162" s="284"/>
      <c r="AE162" s="284"/>
      <c r="AF162" s="284"/>
      <c r="AG162" s="284"/>
      <c r="AH162" s="284"/>
      <c r="AI162" s="284"/>
      <c r="AJ162" s="285"/>
      <c r="AK162" s="283"/>
      <c r="AL162" s="284"/>
      <c r="AM162" s="284"/>
      <c r="AN162" s="284"/>
      <c r="AO162" s="284"/>
      <c r="AP162" s="284"/>
      <c r="AQ162" s="284"/>
      <c r="AR162" s="284"/>
      <c r="AS162" s="284"/>
      <c r="AT162" s="285"/>
      <c r="AU162" s="283"/>
      <c r="AV162" s="284"/>
      <c r="AW162" s="284"/>
      <c r="AX162" s="284"/>
      <c r="AY162" s="284"/>
      <c r="AZ162" s="284"/>
      <c r="BA162" s="284"/>
      <c r="BB162" s="284"/>
      <c r="BC162" s="284"/>
      <c r="BD162" s="286"/>
      <c r="BE162" s="287"/>
      <c r="BG162" s="80">
        <f t="shared" si="23"/>
        <v>0</v>
      </c>
      <c r="BH162" s="80">
        <f t="shared" si="24"/>
        <v>0</v>
      </c>
      <c r="BI162" s="80">
        <f t="shared" si="25"/>
        <v>0</v>
      </c>
      <c r="BJ162" s="80">
        <f t="shared" si="27"/>
        <v>0</v>
      </c>
    </row>
    <row r="163" spans="1:62">
      <c r="A163" s="222">
        <f t="shared" si="28"/>
        <v>149</v>
      </c>
      <c r="B163" s="277"/>
      <c r="C163" s="278"/>
      <c r="D163" s="279" t="s">
        <v>309</v>
      </c>
      <c r="E163" s="280"/>
      <c r="F163" s="280"/>
      <c r="G163" s="181">
        <f t="shared" ref="G163:G213" si="30">E163*F163</f>
        <v>0</v>
      </c>
      <c r="H163" s="223">
        <f t="shared" si="26"/>
        <v>0</v>
      </c>
      <c r="I163" s="281"/>
      <c r="J163" s="281"/>
      <c r="K163" s="281"/>
      <c r="L163" s="281"/>
      <c r="M163" s="281"/>
      <c r="N163" s="281"/>
      <c r="O163" s="281"/>
      <c r="P163" s="282"/>
      <c r="Q163" s="283"/>
      <c r="R163" s="284"/>
      <c r="S163" s="284"/>
      <c r="T163" s="284"/>
      <c r="U163" s="283"/>
      <c r="V163" s="283"/>
      <c r="W163" s="283"/>
      <c r="X163" s="283"/>
      <c r="Y163" s="283"/>
      <c r="Z163" s="285"/>
      <c r="AA163" s="283"/>
      <c r="AB163" s="284"/>
      <c r="AC163" s="284"/>
      <c r="AD163" s="284"/>
      <c r="AE163" s="284"/>
      <c r="AF163" s="284"/>
      <c r="AG163" s="284"/>
      <c r="AH163" s="284"/>
      <c r="AI163" s="284"/>
      <c r="AJ163" s="285"/>
      <c r="AK163" s="283"/>
      <c r="AL163" s="284"/>
      <c r="AM163" s="284"/>
      <c r="AN163" s="284"/>
      <c r="AO163" s="284"/>
      <c r="AP163" s="284"/>
      <c r="AQ163" s="284"/>
      <c r="AR163" s="284"/>
      <c r="AS163" s="284"/>
      <c r="AT163" s="285"/>
      <c r="AU163" s="283"/>
      <c r="AV163" s="284"/>
      <c r="AW163" s="284"/>
      <c r="AX163" s="284"/>
      <c r="AY163" s="284"/>
      <c r="AZ163" s="284"/>
      <c r="BA163" s="284"/>
      <c r="BB163" s="284"/>
      <c r="BC163" s="284"/>
      <c r="BD163" s="288"/>
      <c r="BE163" s="289"/>
      <c r="BG163" s="80"/>
      <c r="BH163" s="80"/>
      <c r="BI163" s="80"/>
      <c r="BJ163" s="80"/>
    </row>
    <row r="164" spans="1:62">
      <c r="A164" s="222">
        <f t="shared" si="28"/>
        <v>150</v>
      </c>
      <c r="B164" s="277"/>
      <c r="C164" s="278"/>
      <c r="D164" s="279" t="s">
        <v>310</v>
      </c>
      <c r="E164" s="280"/>
      <c r="F164" s="280"/>
      <c r="G164" s="181">
        <f t="shared" si="30"/>
        <v>0</v>
      </c>
      <c r="H164" s="223">
        <f t="shared" si="26"/>
        <v>0</v>
      </c>
      <c r="I164" s="281"/>
      <c r="J164" s="281"/>
      <c r="K164" s="281"/>
      <c r="L164" s="281"/>
      <c r="M164" s="281"/>
      <c r="N164" s="281"/>
      <c r="O164" s="281"/>
      <c r="P164" s="282"/>
      <c r="Q164" s="283"/>
      <c r="R164" s="284"/>
      <c r="S164" s="284"/>
      <c r="T164" s="284"/>
      <c r="U164" s="283"/>
      <c r="V164" s="283"/>
      <c r="W164" s="283"/>
      <c r="X164" s="283"/>
      <c r="Y164" s="283"/>
      <c r="Z164" s="285"/>
      <c r="AA164" s="283"/>
      <c r="AB164" s="284"/>
      <c r="AC164" s="284"/>
      <c r="AD164" s="284"/>
      <c r="AE164" s="284"/>
      <c r="AF164" s="284"/>
      <c r="AG164" s="284"/>
      <c r="AH164" s="284"/>
      <c r="AI164" s="284"/>
      <c r="AJ164" s="285"/>
      <c r="AK164" s="283"/>
      <c r="AL164" s="284"/>
      <c r="AM164" s="284"/>
      <c r="AN164" s="284"/>
      <c r="AO164" s="284"/>
      <c r="AP164" s="284"/>
      <c r="AQ164" s="284"/>
      <c r="AR164" s="284"/>
      <c r="AS164" s="284"/>
      <c r="AT164" s="285"/>
      <c r="AU164" s="283"/>
      <c r="AV164" s="284"/>
      <c r="AW164" s="284"/>
      <c r="AX164" s="284"/>
      <c r="AY164" s="284"/>
      <c r="AZ164" s="284"/>
      <c r="BA164" s="284"/>
      <c r="BB164" s="284"/>
      <c r="BC164" s="284"/>
      <c r="BD164" s="288"/>
      <c r="BE164" s="289"/>
      <c r="BG164" s="80"/>
      <c r="BH164" s="80"/>
      <c r="BI164" s="80"/>
      <c r="BJ164" s="80"/>
    </row>
    <row r="165" spans="1:62">
      <c r="A165" s="222">
        <f t="shared" si="28"/>
        <v>151</v>
      </c>
      <c r="B165" s="277"/>
      <c r="C165" s="278"/>
      <c r="D165" s="279" t="s">
        <v>311</v>
      </c>
      <c r="E165" s="280"/>
      <c r="F165" s="280"/>
      <c r="G165" s="181">
        <f t="shared" si="30"/>
        <v>0</v>
      </c>
      <c r="H165" s="223">
        <f t="shared" si="26"/>
        <v>0</v>
      </c>
      <c r="I165" s="281"/>
      <c r="J165" s="281"/>
      <c r="K165" s="281"/>
      <c r="L165" s="281"/>
      <c r="M165" s="281"/>
      <c r="N165" s="281"/>
      <c r="O165" s="281"/>
      <c r="P165" s="282"/>
      <c r="Q165" s="283"/>
      <c r="R165" s="284"/>
      <c r="S165" s="284"/>
      <c r="T165" s="284"/>
      <c r="U165" s="283"/>
      <c r="V165" s="283"/>
      <c r="W165" s="283"/>
      <c r="X165" s="283"/>
      <c r="Y165" s="283"/>
      <c r="Z165" s="285"/>
      <c r="AA165" s="283"/>
      <c r="AB165" s="284"/>
      <c r="AC165" s="284"/>
      <c r="AD165" s="284"/>
      <c r="AE165" s="284"/>
      <c r="AF165" s="284"/>
      <c r="AG165" s="284"/>
      <c r="AH165" s="284"/>
      <c r="AI165" s="284"/>
      <c r="AJ165" s="285"/>
      <c r="AK165" s="283"/>
      <c r="AL165" s="284"/>
      <c r="AM165" s="284"/>
      <c r="AN165" s="284"/>
      <c r="AO165" s="284"/>
      <c r="AP165" s="284"/>
      <c r="AQ165" s="284"/>
      <c r="AR165" s="284"/>
      <c r="AS165" s="284"/>
      <c r="AT165" s="285"/>
      <c r="AU165" s="283"/>
      <c r="AV165" s="284"/>
      <c r="AW165" s="284"/>
      <c r="AX165" s="284"/>
      <c r="AY165" s="284"/>
      <c r="AZ165" s="284"/>
      <c r="BA165" s="284"/>
      <c r="BB165" s="284"/>
      <c r="BC165" s="284"/>
      <c r="BD165" s="288"/>
      <c r="BE165" s="289"/>
      <c r="BG165" s="80"/>
      <c r="BH165" s="80"/>
      <c r="BI165" s="80"/>
      <c r="BJ165" s="80"/>
    </row>
    <row r="166" spans="1:62">
      <c r="A166" s="222">
        <f t="shared" si="28"/>
        <v>152</v>
      </c>
      <c r="B166" s="277"/>
      <c r="C166" s="278"/>
      <c r="D166" s="279" t="s">
        <v>312</v>
      </c>
      <c r="E166" s="280"/>
      <c r="F166" s="280"/>
      <c r="G166" s="181">
        <f t="shared" si="30"/>
        <v>0</v>
      </c>
      <c r="H166" s="223">
        <f t="shared" si="26"/>
        <v>0</v>
      </c>
      <c r="I166" s="281"/>
      <c r="J166" s="281"/>
      <c r="K166" s="281"/>
      <c r="L166" s="281"/>
      <c r="M166" s="281"/>
      <c r="N166" s="281"/>
      <c r="O166" s="281"/>
      <c r="P166" s="282"/>
      <c r="Q166" s="283"/>
      <c r="R166" s="284"/>
      <c r="S166" s="284"/>
      <c r="T166" s="284"/>
      <c r="U166" s="283"/>
      <c r="V166" s="283"/>
      <c r="W166" s="283"/>
      <c r="X166" s="283"/>
      <c r="Y166" s="283"/>
      <c r="Z166" s="285"/>
      <c r="AA166" s="283"/>
      <c r="AB166" s="284"/>
      <c r="AC166" s="284"/>
      <c r="AD166" s="284"/>
      <c r="AE166" s="284"/>
      <c r="AF166" s="284"/>
      <c r="AG166" s="284"/>
      <c r="AH166" s="284"/>
      <c r="AI166" s="284"/>
      <c r="AJ166" s="285"/>
      <c r="AK166" s="283"/>
      <c r="AL166" s="284"/>
      <c r="AM166" s="284"/>
      <c r="AN166" s="284"/>
      <c r="AO166" s="284"/>
      <c r="AP166" s="284"/>
      <c r="AQ166" s="284"/>
      <c r="AR166" s="284"/>
      <c r="AS166" s="284"/>
      <c r="AT166" s="285"/>
      <c r="AU166" s="283"/>
      <c r="AV166" s="284"/>
      <c r="AW166" s="284"/>
      <c r="AX166" s="284"/>
      <c r="AY166" s="284"/>
      <c r="AZ166" s="284"/>
      <c r="BA166" s="284"/>
      <c r="BB166" s="284"/>
      <c r="BC166" s="284"/>
      <c r="BD166" s="288"/>
      <c r="BE166" s="289"/>
      <c r="BG166" s="80"/>
      <c r="BH166" s="80"/>
      <c r="BI166" s="80"/>
      <c r="BJ166" s="80"/>
    </row>
    <row r="167" spans="1:62">
      <c r="A167" s="222">
        <f t="shared" si="28"/>
        <v>153</v>
      </c>
      <c r="B167" s="277"/>
      <c r="C167" s="278"/>
      <c r="D167" s="279" t="s">
        <v>313</v>
      </c>
      <c r="E167" s="280"/>
      <c r="F167" s="280"/>
      <c r="G167" s="181">
        <f t="shared" si="30"/>
        <v>0</v>
      </c>
      <c r="H167" s="223">
        <f t="shared" si="26"/>
        <v>0</v>
      </c>
      <c r="I167" s="281"/>
      <c r="J167" s="281"/>
      <c r="K167" s="281"/>
      <c r="L167" s="281"/>
      <c r="M167" s="281"/>
      <c r="N167" s="281"/>
      <c r="O167" s="281"/>
      <c r="P167" s="282"/>
      <c r="Q167" s="283"/>
      <c r="R167" s="284"/>
      <c r="S167" s="284"/>
      <c r="T167" s="284"/>
      <c r="U167" s="283"/>
      <c r="V167" s="283"/>
      <c r="W167" s="283"/>
      <c r="X167" s="283"/>
      <c r="Y167" s="283"/>
      <c r="Z167" s="285"/>
      <c r="AA167" s="283"/>
      <c r="AB167" s="284"/>
      <c r="AC167" s="284"/>
      <c r="AD167" s="284"/>
      <c r="AE167" s="284"/>
      <c r="AF167" s="284"/>
      <c r="AG167" s="284"/>
      <c r="AH167" s="284"/>
      <c r="AI167" s="284"/>
      <c r="AJ167" s="285"/>
      <c r="AK167" s="283"/>
      <c r="AL167" s="284"/>
      <c r="AM167" s="284"/>
      <c r="AN167" s="284"/>
      <c r="AO167" s="284"/>
      <c r="AP167" s="284"/>
      <c r="AQ167" s="284"/>
      <c r="AR167" s="284"/>
      <c r="AS167" s="284"/>
      <c r="AT167" s="285"/>
      <c r="AU167" s="283"/>
      <c r="AV167" s="284"/>
      <c r="AW167" s="284"/>
      <c r="AX167" s="284"/>
      <c r="AY167" s="284"/>
      <c r="AZ167" s="284"/>
      <c r="BA167" s="284"/>
      <c r="BB167" s="284"/>
      <c r="BC167" s="284"/>
      <c r="BD167" s="288"/>
      <c r="BE167" s="289"/>
      <c r="BG167" s="80"/>
      <c r="BH167" s="80"/>
      <c r="BI167" s="80"/>
      <c r="BJ167" s="80"/>
    </row>
    <row r="168" spans="1:62">
      <c r="A168" s="222">
        <f t="shared" si="28"/>
        <v>154</v>
      </c>
      <c r="B168" s="277"/>
      <c r="C168" s="278"/>
      <c r="D168" s="279" t="s">
        <v>314</v>
      </c>
      <c r="E168" s="280"/>
      <c r="F168" s="280"/>
      <c r="G168" s="181">
        <f t="shared" si="30"/>
        <v>0</v>
      </c>
      <c r="H168" s="223">
        <f t="shared" si="26"/>
        <v>0</v>
      </c>
      <c r="I168" s="281"/>
      <c r="J168" s="281"/>
      <c r="K168" s="281"/>
      <c r="L168" s="281"/>
      <c r="M168" s="281"/>
      <c r="N168" s="281"/>
      <c r="O168" s="281"/>
      <c r="P168" s="282"/>
      <c r="Q168" s="283"/>
      <c r="R168" s="284"/>
      <c r="S168" s="284"/>
      <c r="T168" s="284"/>
      <c r="U168" s="283"/>
      <c r="V168" s="283"/>
      <c r="W168" s="283"/>
      <c r="X168" s="283"/>
      <c r="Y168" s="283"/>
      <c r="Z168" s="285"/>
      <c r="AA168" s="283"/>
      <c r="AB168" s="284"/>
      <c r="AC168" s="284"/>
      <c r="AD168" s="284"/>
      <c r="AE168" s="284"/>
      <c r="AF168" s="284"/>
      <c r="AG168" s="284"/>
      <c r="AH168" s="284"/>
      <c r="AI168" s="284"/>
      <c r="AJ168" s="285"/>
      <c r="AK168" s="283"/>
      <c r="AL168" s="284"/>
      <c r="AM168" s="284"/>
      <c r="AN168" s="284"/>
      <c r="AO168" s="284"/>
      <c r="AP168" s="284"/>
      <c r="AQ168" s="284"/>
      <c r="AR168" s="284"/>
      <c r="AS168" s="284"/>
      <c r="AT168" s="285"/>
      <c r="AU168" s="283"/>
      <c r="AV168" s="284"/>
      <c r="AW168" s="284"/>
      <c r="AX168" s="284"/>
      <c r="AY168" s="284"/>
      <c r="AZ168" s="284"/>
      <c r="BA168" s="284"/>
      <c r="BB168" s="284"/>
      <c r="BC168" s="284"/>
      <c r="BD168" s="288"/>
      <c r="BE168" s="289"/>
      <c r="BG168" s="80"/>
      <c r="BH168" s="80"/>
      <c r="BI168" s="80"/>
      <c r="BJ168" s="80"/>
    </row>
    <row r="169" spans="1:62">
      <c r="A169" s="222">
        <f t="shared" si="28"/>
        <v>155</v>
      </c>
      <c r="B169" s="277"/>
      <c r="C169" s="278"/>
      <c r="D169" s="279" t="s">
        <v>315</v>
      </c>
      <c r="E169" s="280"/>
      <c r="F169" s="280"/>
      <c r="G169" s="181">
        <f t="shared" si="30"/>
        <v>0</v>
      </c>
      <c r="H169" s="223">
        <f t="shared" si="26"/>
        <v>0</v>
      </c>
      <c r="I169" s="281"/>
      <c r="J169" s="281"/>
      <c r="K169" s="281"/>
      <c r="L169" s="281"/>
      <c r="M169" s="281"/>
      <c r="N169" s="281"/>
      <c r="O169" s="281"/>
      <c r="P169" s="282"/>
      <c r="Q169" s="283"/>
      <c r="R169" s="284"/>
      <c r="S169" s="284"/>
      <c r="T169" s="284"/>
      <c r="U169" s="283"/>
      <c r="V169" s="283"/>
      <c r="W169" s="283"/>
      <c r="X169" s="283"/>
      <c r="Y169" s="283"/>
      <c r="Z169" s="285"/>
      <c r="AA169" s="283"/>
      <c r="AB169" s="284"/>
      <c r="AC169" s="284"/>
      <c r="AD169" s="284"/>
      <c r="AE169" s="284"/>
      <c r="AF169" s="284"/>
      <c r="AG169" s="284"/>
      <c r="AH169" s="284"/>
      <c r="AI169" s="284"/>
      <c r="AJ169" s="285"/>
      <c r="AK169" s="283"/>
      <c r="AL169" s="284"/>
      <c r="AM169" s="284"/>
      <c r="AN169" s="284"/>
      <c r="AO169" s="284"/>
      <c r="AP169" s="284"/>
      <c r="AQ169" s="284"/>
      <c r="AR169" s="284"/>
      <c r="AS169" s="284"/>
      <c r="AT169" s="285"/>
      <c r="AU169" s="283"/>
      <c r="AV169" s="284"/>
      <c r="AW169" s="284"/>
      <c r="AX169" s="284"/>
      <c r="AY169" s="284"/>
      <c r="AZ169" s="284"/>
      <c r="BA169" s="284"/>
      <c r="BB169" s="284"/>
      <c r="BC169" s="284"/>
      <c r="BD169" s="288"/>
      <c r="BE169" s="289"/>
      <c r="BG169" s="80"/>
      <c r="BH169" s="80"/>
      <c r="BI169" s="80"/>
      <c r="BJ169" s="80"/>
    </row>
    <row r="170" spans="1:62">
      <c r="A170" s="222">
        <f t="shared" si="28"/>
        <v>156</v>
      </c>
      <c r="B170" s="277"/>
      <c r="C170" s="278"/>
      <c r="D170" s="279" t="s">
        <v>316</v>
      </c>
      <c r="E170" s="280"/>
      <c r="F170" s="280"/>
      <c r="G170" s="181">
        <f t="shared" si="30"/>
        <v>0</v>
      </c>
      <c r="H170" s="223">
        <f t="shared" si="26"/>
        <v>0</v>
      </c>
      <c r="I170" s="281"/>
      <c r="J170" s="281"/>
      <c r="K170" s="281"/>
      <c r="L170" s="281"/>
      <c r="M170" s="281"/>
      <c r="N170" s="281"/>
      <c r="O170" s="281"/>
      <c r="P170" s="282"/>
      <c r="Q170" s="283"/>
      <c r="R170" s="284"/>
      <c r="S170" s="284"/>
      <c r="T170" s="284"/>
      <c r="U170" s="283"/>
      <c r="V170" s="283"/>
      <c r="W170" s="283"/>
      <c r="X170" s="283"/>
      <c r="Y170" s="283"/>
      <c r="Z170" s="285"/>
      <c r="AA170" s="283"/>
      <c r="AB170" s="284"/>
      <c r="AC170" s="284"/>
      <c r="AD170" s="284"/>
      <c r="AE170" s="284"/>
      <c r="AF170" s="284"/>
      <c r="AG170" s="284"/>
      <c r="AH170" s="284"/>
      <c r="AI170" s="284"/>
      <c r="AJ170" s="285"/>
      <c r="AK170" s="283"/>
      <c r="AL170" s="284"/>
      <c r="AM170" s="284"/>
      <c r="AN170" s="284"/>
      <c r="AO170" s="284"/>
      <c r="AP170" s="284"/>
      <c r="AQ170" s="284"/>
      <c r="AR170" s="284"/>
      <c r="AS170" s="284"/>
      <c r="AT170" s="285"/>
      <c r="AU170" s="283"/>
      <c r="AV170" s="284"/>
      <c r="AW170" s="284"/>
      <c r="AX170" s="284"/>
      <c r="AY170" s="284"/>
      <c r="AZ170" s="284"/>
      <c r="BA170" s="284"/>
      <c r="BB170" s="284"/>
      <c r="BC170" s="284"/>
      <c r="BD170" s="288"/>
      <c r="BE170" s="289"/>
      <c r="BG170" s="80"/>
      <c r="BH170" s="80"/>
      <c r="BI170" s="80"/>
      <c r="BJ170" s="80"/>
    </row>
    <row r="171" spans="1:62">
      <c r="A171" s="222">
        <f t="shared" si="28"/>
        <v>157</v>
      </c>
      <c r="B171" s="277"/>
      <c r="C171" s="278"/>
      <c r="D171" s="279" t="s">
        <v>317</v>
      </c>
      <c r="E171" s="280"/>
      <c r="F171" s="280"/>
      <c r="G171" s="181">
        <f t="shared" si="30"/>
        <v>0</v>
      </c>
      <c r="H171" s="223">
        <f t="shared" si="26"/>
        <v>0</v>
      </c>
      <c r="I171" s="281"/>
      <c r="J171" s="281"/>
      <c r="K171" s="281"/>
      <c r="L171" s="281"/>
      <c r="M171" s="281"/>
      <c r="N171" s="281"/>
      <c r="O171" s="281"/>
      <c r="P171" s="282"/>
      <c r="Q171" s="283"/>
      <c r="R171" s="284"/>
      <c r="S171" s="284"/>
      <c r="T171" s="284"/>
      <c r="U171" s="283"/>
      <c r="V171" s="283"/>
      <c r="W171" s="283"/>
      <c r="X171" s="283"/>
      <c r="Y171" s="283"/>
      <c r="Z171" s="285"/>
      <c r="AA171" s="283"/>
      <c r="AB171" s="284"/>
      <c r="AC171" s="284"/>
      <c r="AD171" s="284"/>
      <c r="AE171" s="284"/>
      <c r="AF171" s="284"/>
      <c r="AG171" s="284"/>
      <c r="AH171" s="284"/>
      <c r="AI171" s="284"/>
      <c r="AJ171" s="285"/>
      <c r="AK171" s="283"/>
      <c r="AL171" s="284"/>
      <c r="AM171" s="284"/>
      <c r="AN171" s="284"/>
      <c r="AO171" s="284"/>
      <c r="AP171" s="284"/>
      <c r="AQ171" s="284"/>
      <c r="AR171" s="284"/>
      <c r="AS171" s="284"/>
      <c r="AT171" s="285"/>
      <c r="AU171" s="283"/>
      <c r="AV171" s="284"/>
      <c r="AW171" s="284"/>
      <c r="AX171" s="284"/>
      <c r="AY171" s="284"/>
      <c r="AZ171" s="284"/>
      <c r="BA171" s="284"/>
      <c r="BB171" s="284"/>
      <c r="BC171" s="284"/>
      <c r="BD171" s="288"/>
      <c r="BE171" s="289"/>
      <c r="BG171" s="80"/>
      <c r="BH171" s="80"/>
      <c r="BI171" s="80"/>
      <c r="BJ171" s="80"/>
    </row>
    <row r="172" spans="1:62">
      <c r="A172" s="222">
        <f t="shared" si="28"/>
        <v>158</v>
      </c>
      <c r="B172" s="277"/>
      <c r="C172" s="278"/>
      <c r="D172" s="279" t="s">
        <v>318</v>
      </c>
      <c r="E172" s="280"/>
      <c r="F172" s="280"/>
      <c r="G172" s="181">
        <f t="shared" si="30"/>
        <v>0</v>
      </c>
      <c r="H172" s="223">
        <f t="shared" si="26"/>
        <v>0</v>
      </c>
      <c r="I172" s="281"/>
      <c r="J172" s="281"/>
      <c r="K172" s="281"/>
      <c r="L172" s="281"/>
      <c r="M172" s="281"/>
      <c r="N172" s="281"/>
      <c r="O172" s="281"/>
      <c r="P172" s="282"/>
      <c r="Q172" s="283"/>
      <c r="R172" s="284"/>
      <c r="S172" s="284"/>
      <c r="T172" s="284"/>
      <c r="U172" s="283"/>
      <c r="V172" s="283"/>
      <c r="W172" s="283"/>
      <c r="X172" s="283"/>
      <c r="Y172" s="283"/>
      <c r="Z172" s="285"/>
      <c r="AA172" s="283"/>
      <c r="AB172" s="284"/>
      <c r="AC172" s="284"/>
      <c r="AD172" s="284"/>
      <c r="AE172" s="284"/>
      <c r="AF172" s="284"/>
      <c r="AG172" s="284"/>
      <c r="AH172" s="284"/>
      <c r="AI172" s="284"/>
      <c r="AJ172" s="285"/>
      <c r="AK172" s="283"/>
      <c r="AL172" s="284"/>
      <c r="AM172" s="284"/>
      <c r="AN172" s="284"/>
      <c r="AO172" s="284"/>
      <c r="AP172" s="284"/>
      <c r="AQ172" s="284"/>
      <c r="AR172" s="284"/>
      <c r="AS172" s="284"/>
      <c r="AT172" s="285"/>
      <c r="AU172" s="283"/>
      <c r="AV172" s="284"/>
      <c r="AW172" s="284"/>
      <c r="AX172" s="284"/>
      <c r="AY172" s="284"/>
      <c r="AZ172" s="284"/>
      <c r="BA172" s="284"/>
      <c r="BB172" s="284"/>
      <c r="BC172" s="284"/>
      <c r="BD172" s="288"/>
      <c r="BE172" s="289"/>
      <c r="BG172" s="80"/>
      <c r="BH172" s="80"/>
      <c r="BI172" s="80"/>
      <c r="BJ172" s="80"/>
    </row>
    <row r="173" spans="1:62">
      <c r="A173" s="222">
        <f t="shared" si="28"/>
        <v>159</v>
      </c>
      <c r="B173" s="277"/>
      <c r="C173" s="278"/>
      <c r="D173" s="279" t="s">
        <v>319</v>
      </c>
      <c r="E173" s="280"/>
      <c r="F173" s="280"/>
      <c r="G173" s="181">
        <f t="shared" si="30"/>
        <v>0</v>
      </c>
      <c r="H173" s="223">
        <f t="shared" si="26"/>
        <v>0</v>
      </c>
      <c r="I173" s="281"/>
      <c r="J173" s="281"/>
      <c r="K173" s="281"/>
      <c r="L173" s="281"/>
      <c r="M173" s="281"/>
      <c r="N173" s="281"/>
      <c r="O173" s="281"/>
      <c r="P173" s="282"/>
      <c r="Q173" s="283"/>
      <c r="R173" s="284"/>
      <c r="S173" s="284"/>
      <c r="T173" s="284"/>
      <c r="U173" s="283"/>
      <c r="V173" s="283"/>
      <c r="W173" s="283"/>
      <c r="X173" s="283"/>
      <c r="Y173" s="283"/>
      <c r="Z173" s="285"/>
      <c r="AA173" s="283"/>
      <c r="AB173" s="284"/>
      <c r="AC173" s="284"/>
      <c r="AD173" s="284"/>
      <c r="AE173" s="284"/>
      <c r="AF173" s="284"/>
      <c r="AG173" s="284"/>
      <c r="AH173" s="284"/>
      <c r="AI173" s="284"/>
      <c r="AJ173" s="285"/>
      <c r="AK173" s="283"/>
      <c r="AL173" s="284"/>
      <c r="AM173" s="284"/>
      <c r="AN173" s="284"/>
      <c r="AO173" s="284"/>
      <c r="AP173" s="284"/>
      <c r="AQ173" s="284"/>
      <c r="AR173" s="284"/>
      <c r="AS173" s="284"/>
      <c r="AT173" s="285"/>
      <c r="AU173" s="283"/>
      <c r="AV173" s="284"/>
      <c r="AW173" s="284"/>
      <c r="AX173" s="284"/>
      <c r="AY173" s="284"/>
      <c r="AZ173" s="284"/>
      <c r="BA173" s="284"/>
      <c r="BB173" s="284"/>
      <c r="BC173" s="284"/>
      <c r="BD173" s="288"/>
      <c r="BE173" s="289"/>
      <c r="BG173" s="80"/>
      <c r="BH173" s="80"/>
      <c r="BI173" s="80"/>
      <c r="BJ173" s="80"/>
    </row>
    <row r="174" spans="1:62">
      <c r="A174" s="222">
        <f t="shared" si="28"/>
        <v>160</v>
      </c>
      <c r="B174" s="277"/>
      <c r="C174" s="278"/>
      <c r="D174" s="279" t="s">
        <v>320</v>
      </c>
      <c r="E174" s="280"/>
      <c r="F174" s="280"/>
      <c r="G174" s="181">
        <f t="shared" si="30"/>
        <v>0</v>
      </c>
      <c r="H174" s="223">
        <f t="shared" si="26"/>
        <v>0</v>
      </c>
      <c r="I174" s="281"/>
      <c r="J174" s="281"/>
      <c r="K174" s="281"/>
      <c r="L174" s="281"/>
      <c r="M174" s="281"/>
      <c r="N174" s="281"/>
      <c r="O174" s="281"/>
      <c r="P174" s="282"/>
      <c r="Q174" s="283"/>
      <c r="R174" s="284"/>
      <c r="S174" s="284"/>
      <c r="T174" s="284"/>
      <c r="U174" s="283"/>
      <c r="V174" s="283"/>
      <c r="W174" s="283"/>
      <c r="X174" s="283"/>
      <c r="Y174" s="283"/>
      <c r="Z174" s="285"/>
      <c r="AA174" s="283"/>
      <c r="AB174" s="284"/>
      <c r="AC174" s="284"/>
      <c r="AD174" s="284"/>
      <c r="AE174" s="284"/>
      <c r="AF174" s="284"/>
      <c r="AG174" s="284"/>
      <c r="AH174" s="284"/>
      <c r="AI174" s="284"/>
      <c r="AJ174" s="285"/>
      <c r="AK174" s="283"/>
      <c r="AL174" s="284"/>
      <c r="AM174" s="284"/>
      <c r="AN174" s="284"/>
      <c r="AO174" s="284"/>
      <c r="AP174" s="284"/>
      <c r="AQ174" s="284"/>
      <c r="AR174" s="284"/>
      <c r="AS174" s="284"/>
      <c r="AT174" s="285"/>
      <c r="AU174" s="283"/>
      <c r="AV174" s="284"/>
      <c r="AW174" s="284"/>
      <c r="AX174" s="284"/>
      <c r="AY174" s="284"/>
      <c r="AZ174" s="284"/>
      <c r="BA174" s="284"/>
      <c r="BB174" s="284"/>
      <c r="BC174" s="284"/>
      <c r="BD174" s="288"/>
      <c r="BE174" s="289"/>
      <c r="BG174" s="80"/>
      <c r="BH174" s="80"/>
      <c r="BI174" s="80"/>
      <c r="BJ174" s="80"/>
    </row>
    <row r="175" spans="1:62">
      <c r="A175" s="222">
        <f t="shared" si="28"/>
        <v>161</v>
      </c>
      <c r="B175" s="277"/>
      <c r="C175" s="278"/>
      <c r="D175" s="279" t="s">
        <v>321</v>
      </c>
      <c r="E175" s="280"/>
      <c r="F175" s="280"/>
      <c r="G175" s="181">
        <f t="shared" si="30"/>
        <v>0</v>
      </c>
      <c r="H175" s="223">
        <f t="shared" si="26"/>
        <v>0</v>
      </c>
      <c r="I175" s="281"/>
      <c r="J175" s="281"/>
      <c r="K175" s="281"/>
      <c r="L175" s="281"/>
      <c r="M175" s="281"/>
      <c r="N175" s="281"/>
      <c r="O175" s="281"/>
      <c r="P175" s="282"/>
      <c r="Q175" s="283"/>
      <c r="R175" s="284"/>
      <c r="S175" s="284"/>
      <c r="T175" s="284"/>
      <c r="U175" s="283"/>
      <c r="V175" s="283"/>
      <c r="W175" s="283"/>
      <c r="X175" s="283"/>
      <c r="Y175" s="283"/>
      <c r="Z175" s="285"/>
      <c r="AA175" s="283"/>
      <c r="AB175" s="284"/>
      <c r="AC175" s="284"/>
      <c r="AD175" s="284"/>
      <c r="AE175" s="284"/>
      <c r="AF175" s="284"/>
      <c r="AG175" s="284"/>
      <c r="AH175" s="284"/>
      <c r="AI175" s="284"/>
      <c r="AJ175" s="285"/>
      <c r="AK175" s="283"/>
      <c r="AL175" s="284"/>
      <c r="AM175" s="284"/>
      <c r="AN175" s="284"/>
      <c r="AO175" s="284"/>
      <c r="AP175" s="284"/>
      <c r="AQ175" s="284"/>
      <c r="AR175" s="284"/>
      <c r="AS175" s="284"/>
      <c r="AT175" s="285"/>
      <c r="AU175" s="283"/>
      <c r="AV175" s="284"/>
      <c r="AW175" s="284"/>
      <c r="AX175" s="284"/>
      <c r="AY175" s="284"/>
      <c r="AZ175" s="284"/>
      <c r="BA175" s="284"/>
      <c r="BB175" s="284"/>
      <c r="BC175" s="284"/>
      <c r="BD175" s="288"/>
      <c r="BE175" s="289"/>
      <c r="BG175" s="80"/>
      <c r="BH175" s="80"/>
      <c r="BI175" s="80"/>
      <c r="BJ175" s="80"/>
    </row>
    <row r="176" spans="1:62">
      <c r="A176" s="222">
        <f t="shared" si="28"/>
        <v>162</v>
      </c>
      <c r="B176" s="277"/>
      <c r="C176" s="278"/>
      <c r="D176" s="279" t="s">
        <v>322</v>
      </c>
      <c r="E176" s="280"/>
      <c r="F176" s="280"/>
      <c r="G176" s="181">
        <f t="shared" si="30"/>
        <v>0</v>
      </c>
      <c r="H176" s="223">
        <f t="shared" si="26"/>
        <v>0</v>
      </c>
      <c r="I176" s="281"/>
      <c r="J176" s="281"/>
      <c r="K176" s="281"/>
      <c r="L176" s="281"/>
      <c r="M176" s="281"/>
      <c r="N176" s="281"/>
      <c r="O176" s="281"/>
      <c r="P176" s="282"/>
      <c r="Q176" s="283"/>
      <c r="R176" s="284"/>
      <c r="S176" s="284"/>
      <c r="T176" s="284"/>
      <c r="U176" s="283"/>
      <c r="V176" s="283"/>
      <c r="W176" s="283"/>
      <c r="X176" s="283"/>
      <c r="Y176" s="283"/>
      <c r="Z176" s="285"/>
      <c r="AA176" s="283"/>
      <c r="AB176" s="284"/>
      <c r="AC176" s="284"/>
      <c r="AD176" s="284"/>
      <c r="AE176" s="284"/>
      <c r="AF176" s="284"/>
      <c r="AG176" s="284"/>
      <c r="AH176" s="284"/>
      <c r="AI176" s="284"/>
      <c r="AJ176" s="285"/>
      <c r="AK176" s="283"/>
      <c r="AL176" s="284"/>
      <c r="AM176" s="284"/>
      <c r="AN176" s="284"/>
      <c r="AO176" s="284"/>
      <c r="AP176" s="284"/>
      <c r="AQ176" s="284"/>
      <c r="AR176" s="284"/>
      <c r="AS176" s="284"/>
      <c r="AT176" s="285"/>
      <c r="AU176" s="283"/>
      <c r="AV176" s="284"/>
      <c r="AW176" s="284"/>
      <c r="AX176" s="284"/>
      <c r="AY176" s="284"/>
      <c r="AZ176" s="284"/>
      <c r="BA176" s="284"/>
      <c r="BB176" s="284"/>
      <c r="BC176" s="284"/>
      <c r="BD176" s="288"/>
      <c r="BE176" s="289"/>
      <c r="BG176" s="80"/>
      <c r="BH176" s="80"/>
      <c r="BI176" s="80"/>
      <c r="BJ176" s="80"/>
    </row>
    <row r="177" spans="1:62">
      <c r="A177" s="222">
        <f t="shared" si="28"/>
        <v>163</v>
      </c>
      <c r="B177" s="277"/>
      <c r="C177" s="278"/>
      <c r="D177" s="279" t="s">
        <v>323</v>
      </c>
      <c r="E177" s="280"/>
      <c r="F177" s="280"/>
      <c r="G177" s="181">
        <f t="shared" si="30"/>
        <v>0</v>
      </c>
      <c r="H177" s="223">
        <f t="shared" si="26"/>
        <v>0</v>
      </c>
      <c r="I177" s="281"/>
      <c r="J177" s="281"/>
      <c r="K177" s="281"/>
      <c r="L177" s="281"/>
      <c r="M177" s="281"/>
      <c r="N177" s="281"/>
      <c r="O177" s="281"/>
      <c r="P177" s="282"/>
      <c r="Q177" s="283"/>
      <c r="R177" s="284"/>
      <c r="S177" s="284"/>
      <c r="T177" s="284"/>
      <c r="U177" s="283"/>
      <c r="V177" s="283"/>
      <c r="W177" s="283"/>
      <c r="X177" s="283"/>
      <c r="Y177" s="283"/>
      <c r="Z177" s="285"/>
      <c r="AA177" s="283"/>
      <c r="AB177" s="284"/>
      <c r="AC177" s="284"/>
      <c r="AD177" s="284"/>
      <c r="AE177" s="284"/>
      <c r="AF177" s="284"/>
      <c r="AG177" s="284"/>
      <c r="AH177" s="284"/>
      <c r="AI177" s="284"/>
      <c r="AJ177" s="285"/>
      <c r="AK177" s="283"/>
      <c r="AL177" s="284"/>
      <c r="AM177" s="284"/>
      <c r="AN177" s="284"/>
      <c r="AO177" s="284"/>
      <c r="AP177" s="284"/>
      <c r="AQ177" s="284"/>
      <c r="AR177" s="284"/>
      <c r="AS177" s="284"/>
      <c r="AT177" s="285"/>
      <c r="AU177" s="283"/>
      <c r="AV177" s="284"/>
      <c r="AW177" s="284"/>
      <c r="AX177" s="284"/>
      <c r="AY177" s="284"/>
      <c r="AZ177" s="284"/>
      <c r="BA177" s="284"/>
      <c r="BB177" s="284"/>
      <c r="BC177" s="284"/>
      <c r="BD177" s="288"/>
      <c r="BE177" s="289"/>
      <c r="BG177" s="80"/>
      <c r="BH177" s="80"/>
      <c r="BI177" s="80"/>
      <c r="BJ177" s="80"/>
    </row>
    <row r="178" spans="1:62">
      <c r="A178" s="222">
        <f t="shared" si="28"/>
        <v>164</v>
      </c>
      <c r="B178" s="277"/>
      <c r="C178" s="278"/>
      <c r="D178" s="279" t="s">
        <v>324</v>
      </c>
      <c r="E178" s="280"/>
      <c r="F178" s="280"/>
      <c r="G178" s="181">
        <f t="shared" si="30"/>
        <v>0</v>
      </c>
      <c r="H178" s="223">
        <f t="shared" si="26"/>
        <v>0</v>
      </c>
      <c r="I178" s="281"/>
      <c r="J178" s="281"/>
      <c r="K178" s="281"/>
      <c r="L178" s="281"/>
      <c r="M178" s="281"/>
      <c r="N178" s="281"/>
      <c r="O178" s="281"/>
      <c r="P178" s="282"/>
      <c r="Q178" s="283"/>
      <c r="R178" s="284"/>
      <c r="S178" s="284"/>
      <c r="T178" s="284"/>
      <c r="U178" s="283"/>
      <c r="V178" s="283"/>
      <c r="W178" s="283"/>
      <c r="X178" s="283"/>
      <c r="Y178" s="283"/>
      <c r="Z178" s="285"/>
      <c r="AA178" s="283"/>
      <c r="AB178" s="284"/>
      <c r="AC178" s="284"/>
      <c r="AD178" s="284"/>
      <c r="AE178" s="284"/>
      <c r="AF178" s="284"/>
      <c r="AG178" s="284"/>
      <c r="AH178" s="284"/>
      <c r="AI178" s="284"/>
      <c r="AJ178" s="285"/>
      <c r="AK178" s="283"/>
      <c r="AL178" s="284"/>
      <c r="AM178" s="284"/>
      <c r="AN178" s="284"/>
      <c r="AO178" s="284"/>
      <c r="AP178" s="284"/>
      <c r="AQ178" s="284"/>
      <c r="AR178" s="284"/>
      <c r="AS178" s="284"/>
      <c r="AT178" s="285"/>
      <c r="AU178" s="283"/>
      <c r="AV178" s="284"/>
      <c r="AW178" s="284"/>
      <c r="AX178" s="284"/>
      <c r="AY178" s="284"/>
      <c r="AZ178" s="284"/>
      <c r="BA178" s="284"/>
      <c r="BB178" s="284"/>
      <c r="BC178" s="284"/>
      <c r="BD178" s="288"/>
      <c r="BE178" s="289"/>
      <c r="BG178" s="80"/>
      <c r="BH178" s="80"/>
      <c r="BI178" s="80"/>
      <c r="BJ178" s="80"/>
    </row>
    <row r="179" spans="1:62">
      <c r="A179" s="222">
        <f t="shared" si="28"/>
        <v>165</v>
      </c>
      <c r="B179" s="277"/>
      <c r="C179" s="278"/>
      <c r="D179" s="279" t="s">
        <v>325</v>
      </c>
      <c r="E179" s="280"/>
      <c r="F179" s="280"/>
      <c r="G179" s="181">
        <f t="shared" si="30"/>
        <v>0</v>
      </c>
      <c r="H179" s="223">
        <f t="shared" si="26"/>
        <v>0</v>
      </c>
      <c r="I179" s="281"/>
      <c r="J179" s="281"/>
      <c r="K179" s="281"/>
      <c r="L179" s="281"/>
      <c r="M179" s="281"/>
      <c r="N179" s="281"/>
      <c r="O179" s="281"/>
      <c r="P179" s="282"/>
      <c r="Q179" s="283"/>
      <c r="R179" s="284"/>
      <c r="S179" s="284"/>
      <c r="T179" s="284"/>
      <c r="U179" s="283"/>
      <c r="V179" s="283"/>
      <c r="W179" s="283"/>
      <c r="X179" s="283"/>
      <c r="Y179" s="283"/>
      <c r="Z179" s="285"/>
      <c r="AA179" s="283"/>
      <c r="AB179" s="284"/>
      <c r="AC179" s="284"/>
      <c r="AD179" s="284"/>
      <c r="AE179" s="284"/>
      <c r="AF179" s="284"/>
      <c r="AG179" s="284"/>
      <c r="AH179" s="284"/>
      <c r="AI179" s="284"/>
      <c r="AJ179" s="285"/>
      <c r="AK179" s="283"/>
      <c r="AL179" s="284"/>
      <c r="AM179" s="284"/>
      <c r="AN179" s="284"/>
      <c r="AO179" s="284"/>
      <c r="AP179" s="284"/>
      <c r="AQ179" s="284"/>
      <c r="AR179" s="284"/>
      <c r="AS179" s="284"/>
      <c r="AT179" s="285"/>
      <c r="AU179" s="283"/>
      <c r="AV179" s="284"/>
      <c r="AW179" s="284"/>
      <c r="AX179" s="284"/>
      <c r="AY179" s="284"/>
      <c r="AZ179" s="284"/>
      <c r="BA179" s="284"/>
      <c r="BB179" s="284"/>
      <c r="BC179" s="284"/>
      <c r="BD179" s="288"/>
      <c r="BE179" s="289"/>
      <c r="BG179" s="80"/>
      <c r="BH179" s="80"/>
      <c r="BI179" s="80"/>
      <c r="BJ179" s="80"/>
    </row>
    <row r="180" spans="1:62">
      <c r="A180" s="222">
        <f t="shared" si="28"/>
        <v>166</v>
      </c>
      <c r="B180" s="277"/>
      <c r="C180" s="278"/>
      <c r="D180" s="279" t="s">
        <v>326</v>
      </c>
      <c r="E180" s="280"/>
      <c r="F180" s="280"/>
      <c r="G180" s="181">
        <f t="shared" si="30"/>
        <v>0</v>
      </c>
      <c r="H180" s="223">
        <f t="shared" si="26"/>
        <v>0</v>
      </c>
      <c r="I180" s="281"/>
      <c r="J180" s="281"/>
      <c r="K180" s="281"/>
      <c r="L180" s="281"/>
      <c r="M180" s="281"/>
      <c r="N180" s="281"/>
      <c r="O180" s="281"/>
      <c r="P180" s="282"/>
      <c r="Q180" s="283"/>
      <c r="R180" s="284"/>
      <c r="S180" s="284"/>
      <c r="T180" s="284"/>
      <c r="U180" s="283"/>
      <c r="V180" s="283"/>
      <c r="W180" s="283"/>
      <c r="X180" s="283"/>
      <c r="Y180" s="283"/>
      <c r="Z180" s="285"/>
      <c r="AA180" s="283"/>
      <c r="AB180" s="284"/>
      <c r="AC180" s="284"/>
      <c r="AD180" s="284"/>
      <c r="AE180" s="284"/>
      <c r="AF180" s="284"/>
      <c r="AG180" s="284"/>
      <c r="AH180" s="284"/>
      <c r="AI180" s="284"/>
      <c r="AJ180" s="285"/>
      <c r="AK180" s="283"/>
      <c r="AL180" s="284"/>
      <c r="AM180" s="284"/>
      <c r="AN180" s="284"/>
      <c r="AO180" s="284"/>
      <c r="AP180" s="284"/>
      <c r="AQ180" s="284"/>
      <c r="AR180" s="284"/>
      <c r="AS180" s="284"/>
      <c r="AT180" s="285"/>
      <c r="AU180" s="283"/>
      <c r="AV180" s="284"/>
      <c r="AW180" s="284"/>
      <c r="AX180" s="284"/>
      <c r="AY180" s="284"/>
      <c r="AZ180" s="284"/>
      <c r="BA180" s="284"/>
      <c r="BB180" s="284"/>
      <c r="BC180" s="284"/>
      <c r="BD180" s="288"/>
      <c r="BE180" s="289"/>
      <c r="BG180" s="80"/>
      <c r="BH180" s="80"/>
      <c r="BI180" s="80"/>
      <c r="BJ180" s="80"/>
    </row>
    <row r="181" spans="1:62">
      <c r="A181" s="222">
        <f t="shared" si="28"/>
        <v>167</v>
      </c>
      <c r="B181" s="277"/>
      <c r="C181" s="278"/>
      <c r="D181" s="279" t="s">
        <v>327</v>
      </c>
      <c r="E181" s="280"/>
      <c r="F181" s="280"/>
      <c r="G181" s="181">
        <f t="shared" si="30"/>
        <v>0</v>
      </c>
      <c r="H181" s="223">
        <f t="shared" si="26"/>
        <v>0</v>
      </c>
      <c r="I181" s="281"/>
      <c r="J181" s="281"/>
      <c r="K181" s="281"/>
      <c r="L181" s="281"/>
      <c r="M181" s="281"/>
      <c r="N181" s="281"/>
      <c r="O181" s="281"/>
      <c r="P181" s="282"/>
      <c r="Q181" s="283"/>
      <c r="R181" s="284"/>
      <c r="S181" s="284"/>
      <c r="T181" s="284"/>
      <c r="U181" s="283"/>
      <c r="V181" s="283"/>
      <c r="W181" s="283"/>
      <c r="X181" s="283"/>
      <c r="Y181" s="283"/>
      <c r="Z181" s="285"/>
      <c r="AA181" s="283"/>
      <c r="AB181" s="284"/>
      <c r="AC181" s="284"/>
      <c r="AD181" s="284"/>
      <c r="AE181" s="284"/>
      <c r="AF181" s="284"/>
      <c r="AG181" s="284"/>
      <c r="AH181" s="284"/>
      <c r="AI181" s="284"/>
      <c r="AJ181" s="285"/>
      <c r="AK181" s="283"/>
      <c r="AL181" s="284"/>
      <c r="AM181" s="284"/>
      <c r="AN181" s="284"/>
      <c r="AO181" s="284"/>
      <c r="AP181" s="284"/>
      <c r="AQ181" s="284"/>
      <c r="AR181" s="284"/>
      <c r="AS181" s="284"/>
      <c r="AT181" s="285"/>
      <c r="AU181" s="283"/>
      <c r="AV181" s="284"/>
      <c r="AW181" s="284"/>
      <c r="AX181" s="284"/>
      <c r="AY181" s="284"/>
      <c r="AZ181" s="284"/>
      <c r="BA181" s="284"/>
      <c r="BB181" s="284"/>
      <c r="BC181" s="284"/>
      <c r="BD181" s="288"/>
      <c r="BE181" s="289"/>
      <c r="BG181" s="80"/>
      <c r="BH181" s="80"/>
      <c r="BI181" s="80"/>
      <c r="BJ181" s="80"/>
    </row>
    <row r="182" spans="1:62">
      <c r="A182" s="222">
        <f t="shared" si="28"/>
        <v>168</v>
      </c>
      <c r="B182" s="277"/>
      <c r="C182" s="278"/>
      <c r="D182" s="279" t="s">
        <v>328</v>
      </c>
      <c r="E182" s="280"/>
      <c r="F182" s="280"/>
      <c r="G182" s="181">
        <f t="shared" si="30"/>
        <v>0</v>
      </c>
      <c r="H182" s="223">
        <f t="shared" si="26"/>
        <v>0</v>
      </c>
      <c r="I182" s="281"/>
      <c r="J182" s="281"/>
      <c r="K182" s="281"/>
      <c r="L182" s="281"/>
      <c r="M182" s="281"/>
      <c r="N182" s="281"/>
      <c r="O182" s="281"/>
      <c r="P182" s="282"/>
      <c r="Q182" s="283"/>
      <c r="R182" s="284"/>
      <c r="S182" s="284"/>
      <c r="T182" s="284"/>
      <c r="U182" s="283"/>
      <c r="V182" s="283"/>
      <c r="W182" s="283"/>
      <c r="X182" s="283"/>
      <c r="Y182" s="283"/>
      <c r="Z182" s="285"/>
      <c r="AA182" s="283"/>
      <c r="AB182" s="284"/>
      <c r="AC182" s="284"/>
      <c r="AD182" s="284"/>
      <c r="AE182" s="284"/>
      <c r="AF182" s="284"/>
      <c r="AG182" s="284"/>
      <c r="AH182" s="284"/>
      <c r="AI182" s="284"/>
      <c r="AJ182" s="285"/>
      <c r="AK182" s="283"/>
      <c r="AL182" s="284"/>
      <c r="AM182" s="284"/>
      <c r="AN182" s="284"/>
      <c r="AO182" s="284"/>
      <c r="AP182" s="284"/>
      <c r="AQ182" s="284"/>
      <c r="AR182" s="284"/>
      <c r="AS182" s="284"/>
      <c r="AT182" s="285"/>
      <c r="AU182" s="283"/>
      <c r="AV182" s="284"/>
      <c r="AW182" s="284"/>
      <c r="AX182" s="284"/>
      <c r="AY182" s="284"/>
      <c r="AZ182" s="284"/>
      <c r="BA182" s="284"/>
      <c r="BB182" s="284"/>
      <c r="BC182" s="284"/>
      <c r="BD182" s="288"/>
      <c r="BE182" s="289"/>
      <c r="BG182" s="80"/>
      <c r="BH182" s="80"/>
      <c r="BI182" s="80"/>
      <c r="BJ182" s="80"/>
    </row>
    <row r="183" spans="1:62">
      <c r="A183" s="222">
        <f t="shared" si="28"/>
        <v>169</v>
      </c>
      <c r="B183" s="277"/>
      <c r="C183" s="278"/>
      <c r="D183" s="279" t="s">
        <v>329</v>
      </c>
      <c r="E183" s="280"/>
      <c r="F183" s="280"/>
      <c r="G183" s="181">
        <f t="shared" si="30"/>
        <v>0</v>
      </c>
      <c r="H183" s="223">
        <f t="shared" si="26"/>
        <v>0</v>
      </c>
      <c r="I183" s="281"/>
      <c r="J183" s="281"/>
      <c r="K183" s="281"/>
      <c r="L183" s="281"/>
      <c r="M183" s="281"/>
      <c r="N183" s="281"/>
      <c r="O183" s="281"/>
      <c r="P183" s="282"/>
      <c r="Q183" s="283"/>
      <c r="R183" s="284"/>
      <c r="S183" s="284"/>
      <c r="T183" s="284"/>
      <c r="U183" s="283"/>
      <c r="V183" s="283"/>
      <c r="W183" s="283"/>
      <c r="X183" s="283"/>
      <c r="Y183" s="283"/>
      <c r="Z183" s="285"/>
      <c r="AA183" s="283"/>
      <c r="AB183" s="284"/>
      <c r="AC183" s="284"/>
      <c r="AD183" s="284"/>
      <c r="AE183" s="284"/>
      <c r="AF183" s="284"/>
      <c r="AG183" s="284"/>
      <c r="AH183" s="284"/>
      <c r="AI183" s="284"/>
      <c r="AJ183" s="285"/>
      <c r="AK183" s="283"/>
      <c r="AL183" s="284"/>
      <c r="AM183" s="284"/>
      <c r="AN183" s="284"/>
      <c r="AO183" s="284"/>
      <c r="AP183" s="284"/>
      <c r="AQ183" s="284"/>
      <c r="AR183" s="284"/>
      <c r="AS183" s="284"/>
      <c r="AT183" s="285"/>
      <c r="AU183" s="283"/>
      <c r="AV183" s="284"/>
      <c r="AW183" s="284"/>
      <c r="AX183" s="284"/>
      <c r="AY183" s="284"/>
      <c r="AZ183" s="284"/>
      <c r="BA183" s="284"/>
      <c r="BB183" s="284"/>
      <c r="BC183" s="284"/>
      <c r="BD183" s="288"/>
      <c r="BE183" s="289"/>
      <c r="BG183" s="80"/>
      <c r="BH183" s="80"/>
      <c r="BI183" s="80"/>
      <c r="BJ183" s="80"/>
    </row>
    <row r="184" spans="1:62">
      <c r="A184" s="222">
        <f t="shared" si="28"/>
        <v>170</v>
      </c>
      <c r="B184" s="277"/>
      <c r="C184" s="278"/>
      <c r="D184" s="279" t="s">
        <v>330</v>
      </c>
      <c r="E184" s="280"/>
      <c r="F184" s="280"/>
      <c r="G184" s="181">
        <f t="shared" si="30"/>
        <v>0</v>
      </c>
      <c r="H184" s="223">
        <f t="shared" si="26"/>
        <v>0</v>
      </c>
      <c r="I184" s="281"/>
      <c r="J184" s="281"/>
      <c r="K184" s="281"/>
      <c r="L184" s="281"/>
      <c r="M184" s="281"/>
      <c r="N184" s="281"/>
      <c r="O184" s="281"/>
      <c r="P184" s="282"/>
      <c r="Q184" s="283"/>
      <c r="R184" s="284"/>
      <c r="S184" s="284"/>
      <c r="T184" s="284"/>
      <c r="U184" s="283"/>
      <c r="V184" s="283"/>
      <c r="W184" s="283"/>
      <c r="X184" s="283"/>
      <c r="Y184" s="283"/>
      <c r="Z184" s="285"/>
      <c r="AA184" s="283"/>
      <c r="AB184" s="284"/>
      <c r="AC184" s="284"/>
      <c r="AD184" s="284"/>
      <c r="AE184" s="284"/>
      <c r="AF184" s="284"/>
      <c r="AG184" s="284"/>
      <c r="AH184" s="284"/>
      <c r="AI184" s="284"/>
      <c r="AJ184" s="285"/>
      <c r="AK184" s="283"/>
      <c r="AL184" s="284"/>
      <c r="AM184" s="284"/>
      <c r="AN184" s="284"/>
      <c r="AO184" s="284"/>
      <c r="AP184" s="284"/>
      <c r="AQ184" s="284"/>
      <c r="AR184" s="284"/>
      <c r="AS184" s="284"/>
      <c r="AT184" s="285"/>
      <c r="AU184" s="283"/>
      <c r="AV184" s="284"/>
      <c r="AW184" s="284"/>
      <c r="AX184" s="284"/>
      <c r="AY184" s="284"/>
      <c r="AZ184" s="284"/>
      <c r="BA184" s="284"/>
      <c r="BB184" s="284"/>
      <c r="BC184" s="284"/>
      <c r="BD184" s="288"/>
      <c r="BE184" s="289"/>
      <c r="BG184" s="80"/>
      <c r="BH184" s="80"/>
      <c r="BI184" s="80"/>
      <c r="BJ184" s="80"/>
    </row>
    <row r="185" spans="1:62">
      <c r="A185" s="222">
        <f t="shared" si="28"/>
        <v>171</v>
      </c>
      <c r="B185" s="277"/>
      <c r="C185" s="278"/>
      <c r="D185" s="279" t="s">
        <v>331</v>
      </c>
      <c r="E185" s="280"/>
      <c r="F185" s="280"/>
      <c r="G185" s="181">
        <f t="shared" si="30"/>
        <v>0</v>
      </c>
      <c r="H185" s="223">
        <f t="shared" si="26"/>
        <v>0</v>
      </c>
      <c r="I185" s="281"/>
      <c r="J185" s="281"/>
      <c r="K185" s="281"/>
      <c r="L185" s="281"/>
      <c r="M185" s="281"/>
      <c r="N185" s="281"/>
      <c r="O185" s="281"/>
      <c r="P185" s="282"/>
      <c r="Q185" s="283"/>
      <c r="R185" s="284"/>
      <c r="S185" s="284"/>
      <c r="T185" s="284"/>
      <c r="U185" s="283"/>
      <c r="V185" s="283"/>
      <c r="W185" s="283"/>
      <c r="X185" s="283"/>
      <c r="Y185" s="283"/>
      <c r="Z185" s="285"/>
      <c r="AA185" s="283"/>
      <c r="AB185" s="284"/>
      <c r="AC185" s="284"/>
      <c r="AD185" s="284"/>
      <c r="AE185" s="284"/>
      <c r="AF185" s="284"/>
      <c r="AG185" s="284"/>
      <c r="AH185" s="284"/>
      <c r="AI185" s="284"/>
      <c r="AJ185" s="285"/>
      <c r="AK185" s="283"/>
      <c r="AL185" s="284"/>
      <c r="AM185" s="284"/>
      <c r="AN185" s="284"/>
      <c r="AO185" s="284"/>
      <c r="AP185" s="284"/>
      <c r="AQ185" s="284"/>
      <c r="AR185" s="284"/>
      <c r="AS185" s="284"/>
      <c r="AT185" s="285"/>
      <c r="AU185" s="283"/>
      <c r="AV185" s="284"/>
      <c r="AW185" s="284"/>
      <c r="AX185" s="284"/>
      <c r="AY185" s="284"/>
      <c r="AZ185" s="284"/>
      <c r="BA185" s="284"/>
      <c r="BB185" s="284"/>
      <c r="BC185" s="284"/>
      <c r="BD185" s="288"/>
      <c r="BE185" s="289"/>
      <c r="BG185" s="80"/>
      <c r="BH185" s="80"/>
      <c r="BI185" s="80"/>
      <c r="BJ185" s="80"/>
    </row>
    <row r="186" spans="1:62">
      <c r="A186" s="222">
        <f t="shared" si="28"/>
        <v>172</v>
      </c>
      <c r="B186" s="277"/>
      <c r="C186" s="278"/>
      <c r="D186" s="279" t="s">
        <v>332</v>
      </c>
      <c r="E186" s="280"/>
      <c r="F186" s="280"/>
      <c r="G186" s="181">
        <f t="shared" si="30"/>
        <v>0</v>
      </c>
      <c r="H186" s="223">
        <f t="shared" si="26"/>
        <v>0</v>
      </c>
      <c r="I186" s="281"/>
      <c r="J186" s="281"/>
      <c r="K186" s="281"/>
      <c r="L186" s="281"/>
      <c r="M186" s="281"/>
      <c r="N186" s="281"/>
      <c r="O186" s="281"/>
      <c r="P186" s="282"/>
      <c r="Q186" s="283"/>
      <c r="R186" s="284"/>
      <c r="S186" s="284"/>
      <c r="T186" s="284"/>
      <c r="U186" s="283"/>
      <c r="V186" s="283"/>
      <c r="W186" s="283"/>
      <c r="X186" s="283"/>
      <c r="Y186" s="283"/>
      <c r="Z186" s="285"/>
      <c r="AA186" s="283"/>
      <c r="AB186" s="284"/>
      <c r="AC186" s="284"/>
      <c r="AD186" s="284"/>
      <c r="AE186" s="284"/>
      <c r="AF186" s="284"/>
      <c r="AG186" s="284"/>
      <c r="AH186" s="284"/>
      <c r="AI186" s="284"/>
      <c r="AJ186" s="285"/>
      <c r="AK186" s="283"/>
      <c r="AL186" s="284"/>
      <c r="AM186" s="284"/>
      <c r="AN186" s="284"/>
      <c r="AO186" s="284"/>
      <c r="AP186" s="284"/>
      <c r="AQ186" s="284"/>
      <c r="AR186" s="284"/>
      <c r="AS186" s="284"/>
      <c r="AT186" s="285"/>
      <c r="AU186" s="283"/>
      <c r="AV186" s="284"/>
      <c r="AW186" s="284"/>
      <c r="AX186" s="284"/>
      <c r="AY186" s="284"/>
      <c r="AZ186" s="284"/>
      <c r="BA186" s="284"/>
      <c r="BB186" s="284"/>
      <c r="BC186" s="284"/>
      <c r="BD186" s="288"/>
      <c r="BE186" s="289"/>
      <c r="BG186" s="80"/>
      <c r="BH186" s="80"/>
      <c r="BI186" s="80"/>
      <c r="BJ186" s="80"/>
    </row>
    <row r="187" spans="1:62">
      <c r="A187" s="222">
        <f t="shared" si="28"/>
        <v>173</v>
      </c>
      <c r="B187" s="277"/>
      <c r="C187" s="278"/>
      <c r="D187" s="279" t="s">
        <v>333</v>
      </c>
      <c r="E187" s="280"/>
      <c r="F187" s="280"/>
      <c r="G187" s="181">
        <f t="shared" si="30"/>
        <v>0</v>
      </c>
      <c r="H187" s="223">
        <f t="shared" si="26"/>
        <v>0</v>
      </c>
      <c r="I187" s="281"/>
      <c r="J187" s="281"/>
      <c r="K187" s="281"/>
      <c r="L187" s="281"/>
      <c r="M187" s="281"/>
      <c r="N187" s="281"/>
      <c r="O187" s="281"/>
      <c r="P187" s="282"/>
      <c r="Q187" s="283"/>
      <c r="R187" s="284"/>
      <c r="S187" s="284"/>
      <c r="T187" s="284"/>
      <c r="U187" s="283"/>
      <c r="V187" s="283"/>
      <c r="W187" s="283"/>
      <c r="X187" s="283"/>
      <c r="Y187" s="283"/>
      <c r="Z187" s="285"/>
      <c r="AA187" s="283"/>
      <c r="AB187" s="284"/>
      <c r="AC187" s="284"/>
      <c r="AD187" s="284"/>
      <c r="AE187" s="284"/>
      <c r="AF187" s="284"/>
      <c r="AG187" s="284"/>
      <c r="AH187" s="284"/>
      <c r="AI187" s="284"/>
      <c r="AJ187" s="285"/>
      <c r="AK187" s="283"/>
      <c r="AL187" s="284"/>
      <c r="AM187" s="284"/>
      <c r="AN187" s="284"/>
      <c r="AO187" s="284"/>
      <c r="AP187" s="284"/>
      <c r="AQ187" s="284"/>
      <c r="AR187" s="284"/>
      <c r="AS187" s="284"/>
      <c r="AT187" s="285"/>
      <c r="AU187" s="283"/>
      <c r="AV187" s="284"/>
      <c r="AW187" s="284"/>
      <c r="AX187" s="284"/>
      <c r="AY187" s="284"/>
      <c r="AZ187" s="284"/>
      <c r="BA187" s="284"/>
      <c r="BB187" s="284"/>
      <c r="BC187" s="284"/>
      <c r="BD187" s="288"/>
      <c r="BE187" s="289"/>
      <c r="BG187" s="80"/>
      <c r="BH187" s="80"/>
      <c r="BI187" s="80"/>
      <c r="BJ187" s="80"/>
    </row>
    <row r="188" spans="1:62">
      <c r="A188" s="222">
        <f t="shared" si="28"/>
        <v>174</v>
      </c>
      <c r="B188" s="277"/>
      <c r="C188" s="278"/>
      <c r="D188" s="279" t="s">
        <v>334</v>
      </c>
      <c r="E188" s="280"/>
      <c r="F188" s="280"/>
      <c r="G188" s="181">
        <f t="shared" si="30"/>
        <v>0</v>
      </c>
      <c r="H188" s="223">
        <f t="shared" si="26"/>
        <v>0</v>
      </c>
      <c r="I188" s="281"/>
      <c r="J188" s="281"/>
      <c r="K188" s="281"/>
      <c r="L188" s="281"/>
      <c r="M188" s="281"/>
      <c r="N188" s="281"/>
      <c r="O188" s="281"/>
      <c r="P188" s="282"/>
      <c r="Q188" s="283"/>
      <c r="R188" s="284"/>
      <c r="S188" s="284"/>
      <c r="T188" s="284"/>
      <c r="U188" s="283"/>
      <c r="V188" s="283"/>
      <c r="W188" s="283"/>
      <c r="X188" s="283"/>
      <c r="Y188" s="283"/>
      <c r="Z188" s="285"/>
      <c r="AA188" s="283"/>
      <c r="AB188" s="284"/>
      <c r="AC188" s="284"/>
      <c r="AD188" s="284"/>
      <c r="AE188" s="284"/>
      <c r="AF188" s="284"/>
      <c r="AG188" s="284"/>
      <c r="AH188" s="284"/>
      <c r="AI188" s="284"/>
      <c r="AJ188" s="285"/>
      <c r="AK188" s="283"/>
      <c r="AL188" s="284"/>
      <c r="AM188" s="284"/>
      <c r="AN188" s="284"/>
      <c r="AO188" s="284"/>
      <c r="AP188" s="284"/>
      <c r="AQ188" s="284"/>
      <c r="AR188" s="284"/>
      <c r="AS188" s="284"/>
      <c r="AT188" s="285"/>
      <c r="AU188" s="283"/>
      <c r="AV188" s="284"/>
      <c r="AW188" s="284"/>
      <c r="AX188" s="284"/>
      <c r="AY188" s="284"/>
      <c r="AZ188" s="284"/>
      <c r="BA188" s="284"/>
      <c r="BB188" s="284"/>
      <c r="BC188" s="284"/>
      <c r="BD188" s="288"/>
      <c r="BE188" s="289"/>
      <c r="BG188" s="80"/>
      <c r="BH188" s="80"/>
      <c r="BI188" s="80"/>
      <c r="BJ188" s="80"/>
    </row>
    <row r="189" spans="1:62">
      <c r="A189" s="222">
        <f t="shared" si="28"/>
        <v>175</v>
      </c>
      <c r="B189" s="277"/>
      <c r="C189" s="278"/>
      <c r="D189" s="279" t="s">
        <v>335</v>
      </c>
      <c r="E189" s="280"/>
      <c r="F189" s="280"/>
      <c r="G189" s="181">
        <f t="shared" si="30"/>
        <v>0</v>
      </c>
      <c r="H189" s="223">
        <f t="shared" si="26"/>
        <v>0</v>
      </c>
      <c r="I189" s="281"/>
      <c r="J189" s="281"/>
      <c r="K189" s="281"/>
      <c r="L189" s="281"/>
      <c r="M189" s="281"/>
      <c r="N189" s="281"/>
      <c r="O189" s="281"/>
      <c r="P189" s="282"/>
      <c r="Q189" s="283"/>
      <c r="R189" s="284"/>
      <c r="S189" s="284"/>
      <c r="T189" s="284"/>
      <c r="U189" s="283"/>
      <c r="V189" s="283"/>
      <c r="W189" s="283"/>
      <c r="X189" s="283"/>
      <c r="Y189" s="283"/>
      <c r="Z189" s="285"/>
      <c r="AA189" s="283"/>
      <c r="AB189" s="284"/>
      <c r="AC189" s="284"/>
      <c r="AD189" s="284"/>
      <c r="AE189" s="284"/>
      <c r="AF189" s="284"/>
      <c r="AG189" s="284"/>
      <c r="AH189" s="284"/>
      <c r="AI189" s="284"/>
      <c r="AJ189" s="285"/>
      <c r="AK189" s="283"/>
      <c r="AL189" s="284"/>
      <c r="AM189" s="284"/>
      <c r="AN189" s="284"/>
      <c r="AO189" s="284"/>
      <c r="AP189" s="284"/>
      <c r="AQ189" s="284"/>
      <c r="AR189" s="284"/>
      <c r="AS189" s="284"/>
      <c r="AT189" s="285"/>
      <c r="AU189" s="283"/>
      <c r="AV189" s="284"/>
      <c r="AW189" s="284"/>
      <c r="AX189" s="284"/>
      <c r="AY189" s="284"/>
      <c r="AZ189" s="284"/>
      <c r="BA189" s="284"/>
      <c r="BB189" s="284"/>
      <c r="BC189" s="284"/>
      <c r="BD189" s="288"/>
      <c r="BE189" s="289"/>
      <c r="BG189" s="80"/>
      <c r="BH189" s="80"/>
      <c r="BI189" s="80"/>
      <c r="BJ189" s="80"/>
    </row>
    <row r="190" spans="1:62">
      <c r="A190" s="222">
        <f t="shared" si="28"/>
        <v>176</v>
      </c>
      <c r="B190" s="277"/>
      <c r="C190" s="278"/>
      <c r="D190" s="279" t="s">
        <v>336</v>
      </c>
      <c r="E190" s="280"/>
      <c r="F190" s="280"/>
      <c r="G190" s="181">
        <f t="shared" si="30"/>
        <v>0</v>
      </c>
      <c r="H190" s="223">
        <f t="shared" si="26"/>
        <v>0</v>
      </c>
      <c r="I190" s="281"/>
      <c r="J190" s="281"/>
      <c r="K190" s="281"/>
      <c r="L190" s="281"/>
      <c r="M190" s="281"/>
      <c r="N190" s="281"/>
      <c r="O190" s="281"/>
      <c r="P190" s="282"/>
      <c r="Q190" s="283"/>
      <c r="R190" s="284"/>
      <c r="S190" s="284"/>
      <c r="T190" s="284"/>
      <c r="U190" s="283"/>
      <c r="V190" s="283"/>
      <c r="W190" s="283"/>
      <c r="X190" s="283"/>
      <c r="Y190" s="283"/>
      <c r="Z190" s="285"/>
      <c r="AA190" s="283"/>
      <c r="AB190" s="284"/>
      <c r="AC190" s="284"/>
      <c r="AD190" s="284"/>
      <c r="AE190" s="284"/>
      <c r="AF190" s="284"/>
      <c r="AG190" s="284"/>
      <c r="AH190" s="284"/>
      <c r="AI190" s="284"/>
      <c r="AJ190" s="285"/>
      <c r="AK190" s="283"/>
      <c r="AL190" s="284"/>
      <c r="AM190" s="284"/>
      <c r="AN190" s="284"/>
      <c r="AO190" s="284"/>
      <c r="AP190" s="284"/>
      <c r="AQ190" s="284"/>
      <c r="AR190" s="284"/>
      <c r="AS190" s="284"/>
      <c r="AT190" s="285"/>
      <c r="AU190" s="283"/>
      <c r="AV190" s="284"/>
      <c r="AW190" s="284"/>
      <c r="AX190" s="284"/>
      <c r="AY190" s="284"/>
      <c r="AZ190" s="284"/>
      <c r="BA190" s="284"/>
      <c r="BB190" s="284"/>
      <c r="BC190" s="284"/>
      <c r="BD190" s="288"/>
      <c r="BE190" s="289"/>
      <c r="BG190" s="80"/>
      <c r="BH190" s="80"/>
      <c r="BI190" s="80"/>
      <c r="BJ190" s="80"/>
    </row>
    <row r="191" spans="1:62">
      <c r="A191" s="222">
        <f t="shared" si="28"/>
        <v>177</v>
      </c>
      <c r="B191" s="277"/>
      <c r="C191" s="278"/>
      <c r="D191" s="279" t="s">
        <v>337</v>
      </c>
      <c r="E191" s="280"/>
      <c r="F191" s="280"/>
      <c r="G191" s="181">
        <f t="shared" si="30"/>
        <v>0</v>
      </c>
      <c r="H191" s="223">
        <f t="shared" si="26"/>
        <v>0</v>
      </c>
      <c r="I191" s="281"/>
      <c r="J191" s="281"/>
      <c r="K191" s="281"/>
      <c r="L191" s="281"/>
      <c r="M191" s="281"/>
      <c r="N191" s="281"/>
      <c r="O191" s="281"/>
      <c r="P191" s="282"/>
      <c r="Q191" s="283"/>
      <c r="R191" s="284"/>
      <c r="S191" s="284"/>
      <c r="T191" s="284"/>
      <c r="U191" s="283"/>
      <c r="V191" s="283"/>
      <c r="W191" s="283"/>
      <c r="X191" s="283"/>
      <c r="Y191" s="283"/>
      <c r="Z191" s="285"/>
      <c r="AA191" s="283"/>
      <c r="AB191" s="284"/>
      <c r="AC191" s="284"/>
      <c r="AD191" s="284"/>
      <c r="AE191" s="284"/>
      <c r="AF191" s="284"/>
      <c r="AG191" s="284"/>
      <c r="AH191" s="284"/>
      <c r="AI191" s="284"/>
      <c r="AJ191" s="285"/>
      <c r="AK191" s="283"/>
      <c r="AL191" s="284"/>
      <c r="AM191" s="284"/>
      <c r="AN191" s="284"/>
      <c r="AO191" s="284"/>
      <c r="AP191" s="284"/>
      <c r="AQ191" s="284"/>
      <c r="AR191" s="284"/>
      <c r="AS191" s="284"/>
      <c r="AT191" s="285"/>
      <c r="AU191" s="283"/>
      <c r="AV191" s="284"/>
      <c r="AW191" s="284"/>
      <c r="AX191" s="284"/>
      <c r="AY191" s="284"/>
      <c r="AZ191" s="284"/>
      <c r="BA191" s="284"/>
      <c r="BB191" s="284"/>
      <c r="BC191" s="284"/>
      <c r="BD191" s="288"/>
      <c r="BE191" s="289"/>
      <c r="BG191" s="80"/>
      <c r="BH191" s="80"/>
      <c r="BI191" s="80"/>
      <c r="BJ191" s="80"/>
    </row>
    <row r="192" spans="1:62">
      <c r="A192" s="222">
        <f t="shared" si="28"/>
        <v>178</v>
      </c>
      <c r="B192" s="277"/>
      <c r="C192" s="278"/>
      <c r="D192" s="279" t="s">
        <v>338</v>
      </c>
      <c r="E192" s="280"/>
      <c r="F192" s="280"/>
      <c r="G192" s="181">
        <f t="shared" si="30"/>
        <v>0</v>
      </c>
      <c r="H192" s="223">
        <f t="shared" si="26"/>
        <v>0</v>
      </c>
      <c r="I192" s="281"/>
      <c r="J192" s="281"/>
      <c r="K192" s="281"/>
      <c r="L192" s="281"/>
      <c r="M192" s="281"/>
      <c r="N192" s="281"/>
      <c r="O192" s="281"/>
      <c r="P192" s="282"/>
      <c r="Q192" s="283"/>
      <c r="R192" s="284"/>
      <c r="S192" s="284"/>
      <c r="T192" s="284"/>
      <c r="U192" s="283"/>
      <c r="V192" s="283"/>
      <c r="W192" s="283"/>
      <c r="X192" s="283"/>
      <c r="Y192" s="283"/>
      <c r="Z192" s="285"/>
      <c r="AA192" s="283"/>
      <c r="AB192" s="284"/>
      <c r="AC192" s="284"/>
      <c r="AD192" s="284"/>
      <c r="AE192" s="284"/>
      <c r="AF192" s="284"/>
      <c r="AG192" s="284"/>
      <c r="AH192" s="284"/>
      <c r="AI192" s="284"/>
      <c r="AJ192" s="285"/>
      <c r="AK192" s="283"/>
      <c r="AL192" s="284"/>
      <c r="AM192" s="284"/>
      <c r="AN192" s="284"/>
      <c r="AO192" s="284"/>
      <c r="AP192" s="284"/>
      <c r="AQ192" s="284"/>
      <c r="AR192" s="284"/>
      <c r="AS192" s="284"/>
      <c r="AT192" s="285"/>
      <c r="AU192" s="283"/>
      <c r="AV192" s="284"/>
      <c r="AW192" s="284"/>
      <c r="AX192" s="284"/>
      <c r="AY192" s="284"/>
      <c r="AZ192" s="284"/>
      <c r="BA192" s="284"/>
      <c r="BB192" s="284"/>
      <c r="BC192" s="284"/>
      <c r="BD192" s="288"/>
      <c r="BE192" s="289"/>
      <c r="BG192" s="80"/>
      <c r="BH192" s="80"/>
      <c r="BI192" s="80"/>
      <c r="BJ192" s="80"/>
    </row>
    <row r="193" spans="1:62">
      <c r="A193" s="222">
        <f t="shared" si="28"/>
        <v>179</v>
      </c>
      <c r="B193" s="277"/>
      <c r="C193" s="278"/>
      <c r="D193" s="279" t="s">
        <v>339</v>
      </c>
      <c r="E193" s="280"/>
      <c r="F193" s="280"/>
      <c r="G193" s="181">
        <f t="shared" si="30"/>
        <v>0</v>
      </c>
      <c r="H193" s="223">
        <f t="shared" si="26"/>
        <v>0</v>
      </c>
      <c r="I193" s="281"/>
      <c r="J193" s="281"/>
      <c r="K193" s="281"/>
      <c r="L193" s="281"/>
      <c r="M193" s="281"/>
      <c r="N193" s="281"/>
      <c r="O193" s="281"/>
      <c r="P193" s="282"/>
      <c r="Q193" s="283"/>
      <c r="R193" s="284"/>
      <c r="S193" s="284"/>
      <c r="T193" s="284"/>
      <c r="U193" s="283"/>
      <c r="V193" s="283"/>
      <c r="W193" s="283"/>
      <c r="X193" s="283"/>
      <c r="Y193" s="283"/>
      <c r="Z193" s="285"/>
      <c r="AA193" s="283"/>
      <c r="AB193" s="284"/>
      <c r="AC193" s="284"/>
      <c r="AD193" s="284"/>
      <c r="AE193" s="284"/>
      <c r="AF193" s="284"/>
      <c r="AG193" s="284"/>
      <c r="AH193" s="284"/>
      <c r="AI193" s="284"/>
      <c r="AJ193" s="285"/>
      <c r="AK193" s="283"/>
      <c r="AL193" s="284"/>
      <c r="AM193" s="284"/>
      <c r="AN193" s="284"/>
      <c r="AO193" s="284"/>
      <c r="AP193" s="284"/>
      <c r="AQ193" s="284"/>
      <c r="AR193" s="284"/>
      <c r="AS193" s="284"/>
      <c r="AT193" s="285"/>
      <c r="AU193" s="283"/>
      <c r="AV193" s="284"/>
      <c r="AW193" s="284"/>
      <c r="AX193" s="284"/>
      <c r="AY193" s="284"/>
      <c r="AZ193" s="284"/>
      <c r="BA193" s="284"/>
      <c r="BB193" s="284"/>
      <c r="BC193" s="284"/>
      <c r="BD193" s="288"/>
      <c r="BE193" s="289"/>
      <c r="BG193" s="80"/>
      <c r="BH193" s="80"/>
      <c r="BI193" s="80"/>
      <c r="BJ193" s="80"/>
    </row>
    <row r="194" spans="1:62">
      <c r="A194" s="222">
        <f t="shared" si="28"/>
        <v>180</v>
      </c>
      <c r="B194" s="277"/>
      <c r="C194" s="278"/>
      <c r="D194" s="279" t="s">
        <v>340</v>
      </c>
      <c r="E194" s="280"/>
      <c r="F194" s="280"/>
      <c r="G194" s="181">
        <f t="shared" si="30"/>
        <v>0</v>
      </c>
      <c r="H194" s="223">
        <f t="shared" si="26"/>
        <v>0</v>
      </c>
      <c r="I194" s="281"/>
      <c r="J194" s="281"/>
      <c r="K194" s="281"/>
      <c r="L194" s="281"/>
      <c r="M194" s="281"/>
      <c r="N194" s="281"/>
      <c r="O194" s="281"/>
      <c r="P194" s="282"/>
      <c r="Q194" s="283"/>
      <c r="R194" s="284"/>
      <c r="S194" s="284"/>
      <c r="T194" s="284"/>
      <c r="U194" s="283"/>
      <c r="V194" s="283"/>
      <c r="W194" s="283"/>
      <c r="X194" s="283"/>
      <c r="Y194" s="283"/>
      <c r="Z194" s="285"/>
      <c r="AA194" s="283"/>
      <c r="AB194" s="284"/>
      <c r="AC194" s="284"/>
      <c r="AD194" s="284"/>
      <c r="AE194" s="284"/>
      <c r="AF194" s="284"/>
      <c r="AG194" s="284"/>
      <c r="AH194" s="284"/>
      <c r="AI194" s="284"/>
      <c r="AJ194" s="285"/>
      <c r="AK194" s="283"/>
      <c r="AL194" s="284"/>
      <c r="AM194" s="284"/>
      <c r="AN194" s="284"/>
      <c r="AO194" s="284"/>
      <c r="AP194" s="284"/>
      <c r="AQ194" s="284"/>
      <c r="AR194" s="284"/>
      <c r="AS194" s="284"/>
      <c r="AT194" s="285"/>
      <c r="AU194" s="283"/>
      <c r="AV194" s="284"/>
      <c r="AW194" s="284"/>
      <c r="AX194" s="284"/>
      <c r="AY194" s="284"/>
      <c r="AZ194" s="284"/>
      <c r="BA194" s="284"/>
      <c r="BB194" s="284"/>
      <c r="BC194" s="284"/>
      <c r="BD194" s="288"/>
      <c r="BE194" s="289"/>
      <c r="BG194" s="80"/>
      <c r="BH194" s="80"/>
      <c r="BI194" s="80"/>
      <c r="BJ194" s="80"/>
    </row>
    <row r="195" spans="1:62">
      <c r="A195" s="222">
        <f t="shared" si="28"/>
        <v>181</v>
      </c>
      <c r="B195" s="277"/>
      <c r="C195" s="278"/>
      <c r="D195" s="279" t="s">
        <v>341</v>
      </c>
      <c r="E195" s="280"/>
      <c r="F195" s="280"/>
      <c r="G195" s="181">
        <f t="shared" si="30"/>
        <v>0</v>
      </c>
      <c r="H195" s="223">
        <f t="shared" si="26"/>
        <v>0</v>
      </c>
      <c r="I195" s="281"/>
      <c r="J195" s="281"/>
      <c r="K195" s="281"/>
      <c r="L195" s="281"/>
      <c r="M195" s="281"/>
      <c r="N195" s="281"/>
      <c r="O195" s="281"/>
      <c r="P195" s="282"/>
      <c r="Q195" s="283"/>
      <c r="R195" s="284"/>
      <c r="S195" s="284"/>
      <c r="T195" s="284"/>
      <c r="U195" s="283"/>
      <c r="V195" s="283"/>
      <c r="W195" s="283"/>
      <c r="X195" s="283"/>
      <c r="Y195" s="283"/>
      <c r="Z195" s="285"/>
      <c r="AA195" s="283"/>
      <c r="AB195" s="284"/>
      <c r="AC195" s="284"/>
      <c r="AD195" s="284"/>
      <c r="AE195" s="284"/>
      <c r="AF195" s="284"/>
      <c r="AG195" s="284"/>
      <c r="AH195" s="284"/>
      <c r="AI195" s="284"/>
      <c r="AJ195" s="285"/>
      <c r="AK195" s="283"/>
      <c r="AL195" s="284"/>
      <c r="AM195" s="284"/>
      <c r="AN195" s="284"/>
      <c r="AO195" s="284"/>
      <c r="AP195" s="284"/>
      <c r="AQ195" s="284"/>
      <c r="AR195" s="284"/>
      <c r="AS195" s="284"/>
      <c r="AT195" s="285"/>
      <c r="AU195" s="283"/>
      <c r="AV195" s="284"/>
      <c r="AW195" s="284"/>
      <c r="AX195" s="284"/>
      <c r="AY195" s="284"/>
      <c r="AZ195" s="284"/>
      <c r="BA195" s="284"/>
      <c r="BB195" s="284"/>
      <c r="BC195" s="284"/>
      <c r="BD195" s="288"/>
      <c r="BE195" s="289"/>
      <c r="BG195" s="80"/>
      <c r="BH195" s="80"/>
      <c r="BI195" s="80"/>
      <c r="BJ195" s="80"/>
    </row>
    <row r="196" spans="1:62">
      <c r="A196" s="222">
        <f t="shared" si="28"/>
        <v>182</v>
      </c>
      <c r="B196" s="277"/>
      <c r="C196" s="278"/>
      <c r="D196" s="279" t="s">
        <v>342</v>
      </c>
      <c r="E196" s="280"/>
      <c r="F196" s="280"/>
      <c r="G196" s="181">
        <f t="shared" si="30"/>
        <v>0</v>
      </c>
      <c r="H196" s="223">
        <f t="shared" si="26"/>
        <v>0</v>
      </c>
      <c r="I196" s="281"/>
      <c r="J196" s="281"/>
      <c r="K196" s="281"/>
      <c r="L196" s="281"/>
      <c r="M196" s="281"/>
      <c r="N196" s="281"/>
      <c r="O196" s="281"/>
      <c r="P196" s="282"/>
      <c r="Q196" s="283"/>
      <c r="R196" s="284"/>
      <c r="S196" s="284"/>
      <c r="T196" s="284"/>
      <c r="U196" s="283"/>
      <c r="V196" s="283"/>
      <c r="W196" s="283"/>
      <c r="X196" s="283"/>
      <c r="Y196" s="283"/>
      <c r="Z196" s="285"/>
      <c r="AA196" s="283"/>
      <c r="AB196" s="284"/>
      <c r="AC196" s="284"/>
      <c r="AD196" s="284"/>
      <c r="AE196" s="284"/>
      <c r="AF196" s="284"/>
      <c r="AG196" s="284"/>
      <c r="AH196" s="284"/>
      <c r="AI196" s="284"/>
      <c r="AJ196" s="285"/>
      <c r="AK196" s="283"/>
      <c r="AL196" s="284"/>
      <c r="AM196" s="284"/>
      <c r="AN196" s="284"/>
      <c r="AO196" s="284"/>
      <c r="AP196" s="284"/>
      <c r="AQ196" s="284"/>
      <c r="AR196" s="284"/>
      <c r="AS196" s="284"/>
      <c r="AT196" s="285"/>
      <c r="AU196" s="283"/>
      <c r="AV196" s="284"/>
      <c r="AW196" s="284"/>
      <c r="AX196" s="284"/>
      <c r="AY196" s="284"/>
      <c r="AZ196" s="284"/>
      <c r="BA196" s="284"/>
      <c r="BB196" s="284"/>
      <c r="BC196" s="284"/>
      <c r="BD196" s="288"/>
      <c r="BE196" s="289"/>
      <c r="BG196" s="80"/>
      <c r="BH196" s="80"/>
      <c r="BI196" s="80"/>
      <c r="BJ196" s="80"/>
    </row>
    <row r="197" spans="1:62">
      <c r="A197" s="222">
        <f t="shared" si="28"/>
        <v>183</v>
      </c>
      <c r="B197" s="277"/>
      <c r="C197" s="278"/>
      <c r="D197" s="279" t="s">
        <v>343</v>
      </c>
      <c r="E197" s="280"/>
      <c r="F197" s="280"/>
      <c r="G197" s="181">
        <f t="shared" si="30"/>
        <v>0</v>
      </c>
      <c r="H197" s="223">
        <f t="shared" si="26"/>
        <v>0</v>
      </c>
      <c r="I197" s="281"/>
      <c r="J197" s="281"/>
      <c r="K197" s="281"/>
      <c r="L197" s="281"/>
      <c r="M197" s="281"/>
      <c r="N197" s="281"/>
      <c r="O197" s="281"/>
      <c r="P197" s="282"/>
      <c r="Q197" s="283"/>
      <c r="R197" s="284"/>
      <c r="S197" s="284"/>
      <c r="T197" s="284"/>
      <c r="U197" s="283"/>
      <c r="V197" s="283"/>
      <c r="W197" s="283"/>
      <c r="X197" s="283"/>
      <c r="Y197" s="283"/>
      <c r="Z197" s="285"/>
      <c r="AA197" s="283"/>
      <c r="AB197" s="284"/>
      <c r="AC197" s="284"/>
      <c r="AD197" s="284"/>
      <c r="AE197" s="284"/>
      <c r="AF197" s="284"/>
      <c r="AG197" s="284"/>
      <c r="AH197" s="284"/>
      <c r="AI197" s="284"/>
      <c r="AJ197" s="285"/>
      <c r="AK197" s="283"/>
      <c r="AL197" s="284"/>
      <c r="AM197" s="284"/>
      <c r="AN197" s="284"/>
      <c r="AO197" s="284"/>
      <c r="AP197" s="284"/>
      <c r="AQ197" s="284"/>
      <c r="AR197" s="284"/>
      <c r="AS197" s="284"/>
      <c r="AT197" s="285"/>
      <c r="AU197" s="283"/>
      <c r="AV197" s="284"/>
      <c r="AW197" s="284"/>
      <c r="AX197" s="284"/>
      <c r="AY197" s="284"/>
      <c r="AZ197" s="284"/>
      <c r="BA197" s="284"/>
      <c r="BB197" s="284"/>
      <c r="BC197" s="284"/>
      <c r="BD197" s="288"/>
      <c r="BE197" s="289"/>
      <c r="BG197" s="80"/>
      <c r="BH197" s="80"/>
      <c r="BI197" s="80"/>
      <c r="BJ197" s="80"/>
    </row>
    <row r="198" spans="1:62">
      <c r="A198" s="222">
        <f t="shared" si="28"/>
        <v>184</v>
      </c>
      <c r="B198" s="277"/>
      <c r="C198" s="278"/>
      <c r="D198" s="279" t="s">
        <v>344</v>
      </c>
      <c r="E198" s="280"/>
      <c r="F198" s="280"/>
      <c r="G198" s="181">
        <f t="shared" si="30"/>
        <v>0</v>
      </c>
      <c r="H198" s="223">
        <f t="shared" si="26"/>
        <v>0</v>
      </c>
      <c r="I198" s="281"/>
      <c r="J198" s="281"/>
      <c r="K198" s="281"/>
      <c r="L198" s="281"/>
      <c r="M198" s="281"/>
      <c r="N198" s="281"/>
      <c r="O198" s="281"/>
      <c r="P198" s="282"/>
      <c r="Q198" s="283"/>
      <c r="R198" s="284"/>
      <c r="S198" s="284"/>
      <c r="T198" s="284"/>
      <c r="U198" s="283"/>
      <c r="V198" s="283"/>
      <c r="W198" s="283"/>
      <c r="X198" s="283"/>
      <c r="Y198" s="283"/>
      <c r="Z198" s="285"/>
      <c r="AA198" s="283"/>
      <c r="AB198" s="284"/>
      <c r="AC198" s="284"/>
      <c r="AD198" s="284"/>
      <c r="AE198" s="284"/>
      <c r="AF198" s="284"/>
      <c r="AG198" s="284"/>
      <c r="AH198" s="284"/>
      <c r="AI198" s="284"/>
      <c r="AJ198" s="285"/>
      <c r="AK198" s="283"/>
      <c r="AL198" s="284"/>
      <c r="AM198" s="284"/>
      <c r="AN198" s="284"/>
      <c r="AO198" s="284"/>
      <c r="AP198" s="284"/>
      <c r="AQ198" s="284"/>
      <c r="AR198" s="284"/>
      <c r="AS198" s="284"/>
      <c r="AT198" s="285"/>
      <c r="AU198" s="283"/>
      <c r="AV198" s="284"/>
      <c r="AW198" s="284"/>
      <c r="AX198" s="284"/>
      <c r="AY198" s="284"/>
      <c r="AZ198" s="284"/>
      <c r="BA198" s="284"/>
      <c r="BB198" s="284"/>
      <c r="BC198" s="284"/>
      <c r="BD198" s="288"/>
      <c r="BE198" s="289"/>
      <c r="BG198" s="80"/>
      <c r="BH198" s="80"/>
      <c r="BI198" s="80"/>
      <c r="BJ198" s="80"/>
    </row>
    <row r="199" spans="1:62">
      <c r="A199" s="222">
        <f t="shared" si="28"/>
        <v>185</v>
      </c>
      <c r="B199" s="277"/>
      <c r="C199" s="278"/>
      <c r="D199" s="279" t="s">
        <v>345</v>
      </c>
      <c r="E199" s="280"/>
      <c r="F199" s="280"/>
      <c r="G199" s="181">
        <f t="shared" si="30"/>
        <v>0</v>
      </c>
      <c r="H199" s="223">
        <f t="shared" si="26"/>
        <v>0</v>
      </c>
      <c r="I199" s="281"/>
      <c r="J199" s="281"/>
      <c r="K199" s="281"/>
      <c r="L199" s="281"/>
      <c r="M199" s="281"/>
      <c r="N199" s="281"/>
      <c r="O199" s="281"/>
      <c r="P199" s="282"/>
      <c r="Q199" s="283"/>
      <c r="R199" s="284"/>
      <c r="S199" s="284"/>
      <c r="T199" s="284"/>
      <c r="U199" s="283"/>
      <c r="V199" s="283"/>
      <c r="W199" s="283"/>
      <c r="X199" s="283"/>
      <c r="Y199" s="283"/>
      <c r="Z199" s="285"/>
      <c r="AA199" s="283"/>
      <c r="AB199" s="284"/>
      <c r="AC199" s="284"/>
      <c r="AD199" s="284"/>
      <c r="AE199" s="284"/>
      <c r="AF199" s="284"/>
      <c r="AG199" s="284"/>
      <c r="AH199" s="284"/>
      <c r="AI199" s="284"/>
      <c r="AJ199" s="285"/>
      <c r="AK199" s="283"/>
      <c r="AL199" s="284"/>
      <c r="AM199" s="284"/>
      <c r="AN199" s="284"/>
      <c r="AO199" s="284"/>
      <c r="AP199" s="284"/>
      <c r="AQ199" s="284"/>
      <c r="AR199" s="284"/>
      <c r="AS199" s="284"/>
      <c r="AT199" s="285"/>
      <c r="AU199" s="283"/>
      <c r="AV199" s="284"/>
      <c r="AW199" s="284"/>
      <c r="AX199" s="284"/>
      <c r="AY199" s="284"/>
      <c r="AZ199" s="284"/>
      <c r="BA199" s="284"/>
      <c r="BB199" s="284"/>
      <c r="BC199" s="284"/>
      <c r="BD199" s="288"/>
      <c r="BE199" s="289"/>
      <c r="BG199" s="80"/>
      <c r="BH199" s="80"/>
      <c r="BI199" s="80"/>
      <c r="BJ199" s="80"/>
    </row>
    <row r="200" spans="1:62">
      <c r="A200" s="222">
        <f t="shared" si="28"/>
        <v>186</v>
      </c>
      <c r="B200" s="277"/>
      <c r="C200" s="278"/>
      <c r="D200" s="279" t="s">
        <v>346</v>
      </c>
      <c r="E200" s="280"/>
      <c r="F200" s="280"/>
      <c r="G200" s="181">
        <f t="shared" si="30"/>
        <v>0</v>
      </c>
      <c r="H200" s="223">
        <f t="shared" si="26"/>
        <v>0</v>
      </c>
      <c r="I200" s="281"/>
      <c r="J200" s="281"/>
      <c r="K200" s="281"/>
      <c r="L200" s="281"/>
      <c r="M200" s="281"/>
      <c r="N200" s="281"/>
      <c r="O200" s="281"/>
      <c r="P200" s="282"/>
      <c r="Q200" s="283"/>
      <c r="R200" s="284"/>
      <c r="S200" s="284"/>
      <c r="T200" s="284"/>
      <c r="U200" s="283"/>
      <c r="V200" s="283"/>
      <c r="W200" s="283"/>
      <c r="X200" s="283"/>
      <c r="Y200" s="283"/>
      <c r="Z200" s="285"/>
      <c r="AA200" s="283"/>
      <c r="AB200" s="284"/>
      <c r="AC200" s="284"/>
      <c r="AD200" s="284"/>
      <c r="AE200" s="284"/>
      <c r="AF200" s="284"/>
      <c r="AG200" s="284"/>
      <c r="AH200" s="284"/>
      <c r="AI200" s="284"/>
      <c r="AJ200" s="285"/>
      <c r="AK200" s="283"/>
      <c r="AL200" s="284"/>
      <c r="AM200" s="284"/>
      <c r="AN200" s="284"/>
      <c r="AO200" s="284"/>
      <c r="AP200" s="284"/>
      <c r="AQ200" s="284"/>
      <c r="AR200" s="284"/>
      <c r="AS200" s="284"/>
      <c r="AT200" s="285"/>
      <c r="AU200" s="283"/>
      <c r="AV200" s="284"/>
      <c r="AW200" s="284"/>
      <c r="AX200" s="284"/>
      <c r="AY200" s="284"/>
      <c r="AZ200" s="284"/>
      <c r="BA200" s="284"/>
      <c r="BB200" s="284"/>
      <c r="BC200" s="284"/>
      <c r="BD200" s="288"/>
      <c r="BE200" s="289"/>
      <c r="BG200" s="80"/>
      <c r="BH200" s="80"/>
      <c r="BI200" s="80"/>
      <c r="BJ200" s="80"/>
    </row>
    <row r="201" spans="1:62">
      <c r="A201" s="222">
        <f t="shared" si="28"/>
        <v>187</v>
      </c>
      <c r="B201" s="277"/>
      <c r="C201" s="278"/>
      <c r="D201" s="279" t="s">
        <v>347</v>
      </c>
      <c r="E201" s="280"/>
      <c r="F201" s="280"/>
      <c r="G201" s="181">
        <f t="shared" si="30"/>
        <v>0</v>
      </c>
      <c r="H201" s="223">
        <f t="shared" si="26"/>
        <v>0</v>
      </c>
      <c r="I201" s="281"/>
      <c r="J201" s="281"/>
      <c r="K201" s="281"/>
      <c r="L201" s="281"/>
      <c r="M201" s="281"/>
      <c r="N201" s="281"/>
      <c r="O201" s="281"/>
      <c r="P201" s="282"/>
      <c r="Q201" s="283"/>
      <c r="R201" s="284"/>
      <c r="S201" s="284"/>
      <c r="T201" s="284"/>
      <c r="U201" s="283"/>
      <c r="V201" s="283"/>
      <c r="W201" s="283"/>
      <c r="X201" s="283"/>
      <c r="Y201" s="283"/>
      <c r="Z201" s="285"/>
      <c r="AA201" s="283"/>
      <c r="AB201" s="284"/>
      <c r="AC201" s="284"/>
      <c r="AD201" s="284"/>
      <c r="AE201" s="284"/>
      <c r="AF201" s="284"/>
      <c r="AG201" s="284"/>
      <c r="AH201" s="284"/>
      <c r="AI201" s="284"/>
      <c r="AJ201" s="285"/>
      <c r="AK201" s="283"/>
      <c r="AL201" s="284"/>
      <c r="AM201" s="284"/>
      <c r="AN201" s="284"/>
      <c r="AO201" s="284"/>
      <c r="AP201" s="284"/>
      <c r="AQ201" s="284"/>
      <c r="AR201" s="284"/>
      <c r="AS201" s="284"/>
      <c r="AT201" s="285"/>
      <c r="AU201" s="283"/>
      <c r="AV201" s="284"/>
      <c r="AW201" s="284"/>
      <c r="AX201" s="284"/>
      <c r="AY201" s="284"/>
      <c r="AZ201" s="284"/>
      <c r="BA201" s="284"/>
      <c r="BB201" s="284"/>
      <c r="BC201" s="284"/>
      <c r="BD201" s="288"/>
      <c r="BE201" s="289"/>
      <c r="BG201" s="80"/>
      <c r="BH201" s="80"/>
      <c r="BI201" s="80"/>
      <c r="BJ201" s="80"/>
    </row>
    <row r="202" spans="1:62">
      <c r="A202" s="222">
        <f t="shared" si="28"/>
        <v>188</v>
      </c>
      <c r="B202" s="277"/>
      <c r="C202" s="278"/>
      <c r="D202" s="279" t="s">
        <v>348</v>
      </c>
      <c r="E202" s="280"/>
      <c r="F202" s="280"/>
      <c r="G202" s="181">
        <f t="shared" si="30"/>
        <v>0</v>
      </c>
      <c r="H202" s="223">
        <f t="shared" si="26"/>
        <v>0</v>
      </c>
      <c r="I202" s="281"/>
      <c r="J202" s="281"/>
      <c r="K202" s="281"/>
      <c r="L202" s="281"/>
      <c r="M202" s="281"/>
      <c r="N202" s="281"/>
      <c r="O202" s="281"/>
      <c r="P202" s="282"/>
      <c r="Q202" s="283"/>
      <c r="R202" s="284"/>
      <c r="S202" s="284"/>
      <c r="T202" s="284"/>
      <c r="U202" s="283"/>
      <c r="V202" s="283"/>
      <c r="W202" s="283"/>
      <c r="X202" s="283"/>
      <c r="Y202" s="283"/>
      <c r="Z202" s="285"/>
      <c r="AA202" s="283"/>
      <c r="AB202" s="284"/>
      <c r="AC202" s="284"/>
      <c r="AD202" s="284"/>
      <c r="AE202" s="284"/>
      <c r="AF202" s="284"/>
      <c r="AG202" s="284"/>
      <c r="AH202" s="284"/>
      <c r="AI202" s="284"/>
      <c r="AJ202" s="285"/>
      <c r="AK202" s="283"/>
      <c r="AL202" s="284"/>
      <c r="AM202" s="284"/>
      <c r="AN202" s="284"/>
      <c r="AO202" s="284"/>
      <c r="AP202" s="284"/>
      <c r="AQ202" s="284"/>
      <c r="AR202" s="284"/>
      <c r="AS202" s="284"/>
      <c r="AT202" s="285"/>
      <c r="AU202" s="283"/>
      <c r="AV202" s="284"/>
      <c r="AW202" s="284"/>
      <c r="AX202" s="284"/>
      <c r="AY202" s="284"/>
      <c r="AZ202" s="284"/>
      <c r="BA202" s="284"/>
      <c r="BB202" s="284"/>
      <c r="BC202" s="284"/>
      <c r="BD202" s="288"/>
      <c r="BE202" s="289"/>
      <c r="BG202" s="80"/>
      <c r="BH202" s="80"/>
      <c r="BI202" s="80"/>
      <c r="BJ202" s="80"/>
    </row>
    <row r="203" spans="1:62">
      <c r="A203" s="222">
        <f t="shared" si="28"/>
        <v>189</v>
      </c>
      <c r="B203" s="277"/>
      <c r="C203" s="278"/>
      <c r="D203" s="279" t="s">
        <v>349</v>
      </c>
      <c r="E203" s="280"/>
      <c r="F203" s="280"/>
      <c r="G203" s="181">
        <f t="shared" si="30"/>
        <v>0</v>
      </c>
      <c r="H203" s="223">
        <f t="shared" si="26"/>
        <v>0</v>
      </c>
      <c r="I203" s="281"/>
      <c r="J203" s="281"/>
      <c r="K203" s="281"/>
      <c r="L203" s="281"/>
      <c r="M203" s="281"/>
      <c r="N203" s="281"/>
      <c r="O203" s="281"/>
      <c r="P203" s="282"/>
      <c r="Q203" s="283"/>
      <c r="R203" s="284"/>
      <c r="S203" s="284"/>
      <c r="T203" s="284"/>
      <c r="U203" s="283"/>
      <c r="V203" s="283"/>
      <c r="W203" s="283"/>
      <c r="X203" s="283"/>
      <c r="Y203" s="283"/>
      <c r="Z203" s="285"/>
      <c r="AA203" s="283"/>
      <c r="AB203" s="284"/>
      <c r="AC203" s="284"/>
      <c r="AD203" s="284"/>
      <c r="AE203" s="284"/>
      <c r="AF203" s="284"/>
      <c r="AG203" s="284"/>
      <c r="AH203" s="284"/>
      <c r="AI203" s="284"/>
      <c r="AJ203" s="285"/>
      <c r="AK203" s="283"/>
      <c r="AL203" s="284"/>
      <c r="AM203" s="284"/>
      <c r="AN203" s="284"/>
      <c r="AO203" s="284"/>
      <c r="AP203" s="284"/>
      <c r="AQ203" s="284"/>
      <c r="AR203" s="284"/>
      <c r="AS203" s="284"/>
      <c r="AT203" s="285"/>
      <c r="AU203" s="283"/>
      <c r="AV203" s="284"/>
      <c r="AW203" s="284"/>
      <c r="AX203" s="284"/>
      <c r="AY203" s="284"/>
      <c r="AZ203" s="284"/>
      <c r="BA203" s="284"/>
      <c r="BB203" s="284"/>
      <c r="BC203" s="284"/>
      <c r="BD203" s="288"/>
      <c r="BE203" s="289"/>
      <c r="BG203" s="80"/>
      <c r="BH203" s="80"/>
      <c r="BI203" s="80"/>
      <c r="BJ203" s="80"/>
    </row>
    <row r="204" spans="1:62">
      <c r="A204" s="222">
        <f t="shared" si="28"/>
        <v>190</v>
      </c>
      <c r="B204" s="277"/>
      <c r="C204" s="278"/>
      <c r="D204" s="279" t="s">
        <v>350</v>
      </c>
      <c r="E204" s="280"/>
      <c r="F204" s="280"/>
      <c r="G204" s="181">
        <f t="shared" si="30"/>
        <v>0</v>
      </c>
      <c r="H204" s="223">
        <f t="shared" si="26"/>
        <v>0</v>
      </c>
      <c r="I204" s="281"/>
      <c r="J204" s="281"/>
      <c r="K204" s="281"/>
      <c r="L204" s="281"/>
      <c r="M204" s="281"/>
      <c r="N204" s="281"/>
      <c r="O204" s="281"/>
      <c r="P204" s="282"/>
      <c r="Q204" s="283"/>
      <c r="R204" s="284"/>
      <c r="S204" s="284"/>
      <c r="T204" s="284"/>
      <c r="U204" s="283"/>
      <c r="V204" s="283"/>
      <c r="W204" s="283"/>
      <c r="X204" s="283"/>
      <c r="Y204" s="283"/>
      <c r="Z204" s="285"/>
      <c r="AA204" s="283"/>
      <c r="AB204" s="284"/>
      <c r="AC204" s="284"/>
      <c r="AD204" s="284"/>
      <c r="AE204" s="284"/>
      <c r="AF204" s="284"/>
      <c r="AG204" s="284"/>
      <c r="AH204" s="284"/>
      <c r="AI204" s="284"/>
      <c r="AJ204" s="285"/>
      <c r="AK204" s="283"/>
      <c r="AL204" s="284"/>
      <c r="AM204" s="284"/>
      <c r="AN204" s="284"/>
      <c r="AO204" s="284"/>
      <c r="AP204" s="284"/>
      <c r="AQ204" s="284"/>
      <c r="AR204" s="284"/>
      <c r="AS204" s="284"/>
      <c r="AT204" s="285"/>
      <c r="AU204" s="283"/>
      <c r="AV204" s="284"/>
      <c r="AW204" s="284"/>
      <c r="AX204" s="284"/>
      <c r="AY204" s="284"/>
      <c r="AZ204" s="284"/>
      <c r="BA204" s="284"/>
      <c r="BB204" s="284"/>
      <c r="BC204" s="284"/>
      <c r="BD204" s="288"/>
      <c r="BE204" s="289"/>
      <c r="BG204" s="80"/>
      <c r="BH204" s="80"/>
      <c r="BI204" s="80"/>
      <c r="BJ204" s="80"/>
    </row>
    <row r="205" spans="1:62">
      <c r="A205" s="222">
        <f t="shared" si="28"/>
        <v>191</v>
      </c>
      <c r="B205" s="277"/>
      <c r="C205" s="278"/>
      <c r="D205" s="279" t="s">
        <v>351</v>
      </c>
      <c r="E205" s="280"/>
      <c r="F205" s="280"/>
      <c r="G205" s="181">
        <f t="shared" si="30"/>
        <v>0</v>
      </c>
      <c r="H205" s="223">
        <f t="shared" si="26"/>
        <v>0</v>
      </c>
      <c r="I205" s="281"/>
      <c r="J205" s="281"/>
      <c r="K205" s="281"/>
      <c r="L205" s="281"/>
      <c r="M205" s="281"/>
      <c r="N205" s="281"/>
      <c r="O205" s="281"/>
      <c r="P205" s="282"/>
      <c r="Q205" s="283"/>
      <c r="R205" s="284"/>
      <c r="S205" s="284"/>
      <c r="T205" s="284"/>
      <c r="U205" s="283"/>
      <c r="V205" s="283"/>
      <c r="W205" s="283"/>
      <c r="X205" s="283"/>
      <c r="Y205" s="283"/>
      <c r="Z205" s="285"/>
      <c r="AA205" s="283"/>
      <c r="AB205" s="284"/>
      <c r="AC205" s="284"/>
      <c r="AD205" s="284"/>
      <c r="AE205" s="284"/>
      <c r="AF205" s="284"/>
      <c r="AG205" s="284"/>
      <c r="AH205" s="284"/>
      <c r="AI205" s="284"/>
      <c r="AJ205" s="285"/>
      <c r="AK205" s="283"/>
      <c r="AL205" s="284"/>
      <c r="AM205" s="284"/>
      <c r="AN205" s="284"/>
      <c r="AO205" s="284"/>
      <c r="AP205" s="284"/>
      <c r="AQ205" s="284"/>
      <c r="AR205" s="284"/>
      <c r="AS205" s="284"/>
      <c r="AT205" s="285"/>
      <c r="AU205" s="283"/>
      <c r="AV205" s="284"/>
      <c r="AW205" s="284"/>
      <c r="AX205" s="284"/>
      <c r="AY205" s="284"/>
      <c r="AZ205" s="284"/>
      <c r="BA205" s="284"/>
      <c r="BB205" s="284"/>
      <c r="BC205" s="284"/>
      <c r="BD205" s="288"/>
      <c r="BE205" s="289"/>
      <c r="BG205" s="80"/>
      <c r="BH205" s="80"/>
      <c r="BI205" s="80"/>
      <c r="BJ205" s="80"/>
    </row>
    <row r="206" spans="1:62">
      <c r="A206" s="222">
        <f t="shared" si="28"/>
        <v>192</v>
      </c>
      <c r="B206" s="277"/>
      <c r="C206" s="278"/>
      <c r="D206" s="279" t="s">
        <v>352</v>
      </c>
      <c r="E206" s="280"/>
      <c r="F206" s="280"/>
      <c r="G206" s="181">
        <f t="shared" si="30"/>
        <v>0</v>
      </c>
      <c r="H206" s="223">
        <f t="shared" si="26"/>
        <v>0</v>
      </c>
      <c r="I206" s="281"/>
      <c r="J206" s="281"/>
      <c r="K206" s="281"/>
      <c r="L206" s="281"/>
      <c r="M206" s="281"/>
      <c r="N206" s="281"/>
      <c r="O206" s="281"/>
      <c r="P206" s="282"/>
      <c r="Q206" s="283"/>
      <c r="R206" s="284"/>
      <c r="S206" s="284"/>
      <c r="T206" s="284"/>
      <c r="U206" s="283"/>
      <c r="V206" s="283"/>
      <c r="W206" s="283"/>
      <c r="X206" s="283"/>
      <c r="Y206" s="283"/>
      <c r="Z206" s="285"/>
      <c r="AA206" s="283"/>
      <c r="AB206" s="284"/>
      <c r="AC206" s="284"/>
      <c r="AD206" s="284"/>
      <c r="AE206" s="284"/>
      <c r="AF206" s="284"/>
      <c r="AG206" s="284"/>
      <c r="AH206" s="284"/>
      <c r="AI206" s="284"/>
      <c r="AJ206" s="285"/>
      <c r="AK206" s="283"/>
      <c r="AL206" s="284"/>
      <c r="AM206" s="284"/>
      <c r="AN206" s="284"/>
      <c r="AO206" s="284"/>
      <c r="AP206" s="284"/>
      <c r="AQ206" s="284"/>
      <c r="AR206" s="284"/>
      <c r="AS206" s="284"/>
      <c r="AT206" s="285"/>
      <c r="AU206" s="283"/>
      <c r="AV206" s="284"/>
      <c r="AW206" s="284"/>
      <c r="AX206" s="284"/>
      <c r="AY206" s="284"/>
      <c r="AZ206" s="284"/>
      <c r="BA206" s="284"/>
      <c r="BB206" s="284"/>
      <c r="BC206" s="284"/>
      <c r="BD206" s="288"/>
      <c r="BE206" s="289"/>
      <c r="BG206" s="80"/>
      <c r="BH206" s="80"/>
      <c r="BI206" s="80"/>
      <c r="BJ206" s="80"/>
    </row>
    <row r="207" spans="1:62">
      <c r="A207" s="222">
        <f t="shared" si="28"/>
        <v>193</v>
      </c>
      <c r="B207" s="277"/>
      <c r="C207" s="278"/>
      <c r="D207" s="279" t="s">
        <v>353</v>
      </c>
      <c r="E207" s="280"/>
      <c r="F207" s="280"/>
      <c r="G207" s="181">
        <f t="shared" si="30"/>
        <v>0</v>
      </c>
      <c r="H207" s="223">
        <f t="shared" ref="H207:H213" si="31">IFERROR(G207/$E$5,0)</f>
        <v>0</v>
      </c>
      <c r="I207" s="281"/>
      <c r="J207" s="281"/>
      <c r="K207" s="281"/>
      <c r="L207" s="281"/>
      <c r="M207" s="281"/>
      <c r="N207" s="281"/>
      <c r="O207" s="281"/>
      <c r="P207" s="282"/>
      <c r="Q207" s="283"/>
      <c r="R207" s="284"/>
      <c r="S207" s="284"/>
      <c r="T207" s="284"/>
      <c r="U207" s="283"/>
      <c r="V207" s="283"/>
      <c r="W207" s="283"/>
      <c r="X207" s="283"/>
      <c r="Y207" s="283"/>
      <c r="Z207" s="285"/>
      <c r="AA207" s="283"/>
      <c r="AB207" s="284"/>
      <c r="AC207" s="284"/>
      <c r="AD207" s="284"/>
      <c r="AE207" s="284"/>
      <c r="AF207" s="284"/>
      <c r="AG207" s="284"/>
      <c r="AH207" s="284"/>
      <c r="AI207" s="284"/>
      <c r="AJ207" s="285"/>
      <c r="AK207" s="283"/>
      <c r="AL207" s="284"/>
      <c r="AM207" s="284"/>
      <c r="AN207" s="284"/>
      <c r="AO207" s="284"/>
      <c r="AP207" s="284"/>
      <c r="AQ207" s="284"/>
      <c r="AR207" s="284"/>
      <c r="AS207" s="284"/>
      <c r="AT207" s="285"/>
      <c r="AU207" s="283"/>
      <c r="AV207" s="284"/>
      <c r="AW207" s="284"/>
      <c r="AX207" s="284"/>
      <c r="AY207" s="284"/>
      <c r="AZ207" s="284"/>
      <c r="BA207" s="284"/>
      <c r="BB207" s="284"/>
      <c r="BC207" s="284"/>
      <c r="BD207" s="288"/>
      <c r="BE207" s="289"/>
      <c r="BG207" s="80"/>
      <c r="BH207" s="80"/>
      <c r="BI207" s="80"/>
      <c r="BJ207" s="80"/>
    </row>
    <row r="208" spans="1:62">
      <c r="A208" s="222">
        <f t="shared" si="28"/>
        <v>194</v>
      </c>
      <c r="B208" s="277"/>
      <c r="C208" s="278"/>
      <c r="D208" s="279" t="s">
        <v>354</v>
      </c>
      <c r="E208" s="280"/>
      <c r="F208" s="280"/>
      <c r="G208" s="181">
        <f t="shared" si="30"/>
        <v>0</v>
      </c>
      <c r="H208" s="223">
        <f t="shared" si="31"/>
        <v>0</v>
      </c>
      <c r="I208" s="281"/>
      <c r="J208" s="281"/>
      <c r="K208" s="281"/>
      <c r="L208" s="281"/>
      <c r="M208" s="281"/>
      <c r="N208" s="281"/>
      <c r="O208" s="281"/>
      <c r="P208" s="282"/>
      <c r="Q208" s="283"/>
      <c r="R208" s="284"/>
      <c r="S208" s="284"/>
      <c r="T208" s="284"/>
      <c r="U208" s="283"/>
      <c r="V208" s="283"/>
      <c r="W208" s="283"/>
      <c r="X208" s="283"/>
      <c r="Y208" s="283"/>
      <c r="Z208" s="285"/>
      <c r="AA208" s="283"/>
      <c r="AB208" s="284"/>
      <c r="AC208" s="284"/>
      <c r="AD208" s="284"/>
      <c r="AE208" s="284"/>
      <c r="AF208" s="284"/>
      <c r="AG208" s="284"/>
      <c r="AH208" s="284"/>
      <c r="AI208" s="284"/>
      <c r="AJ208" s="285"/>
      <c r="AK208" s="283"/>
      <c r="AL208" s="284"/>
      <c r="AM208" s="284"/>
      <c r="AN208" s="284"/>
      <c r="AO208" s="284"/>
      <c r="AP208" s="284"/>
      <c r="AQ208" s="284"/>
      <c r="AR208" s="284"/>
      <c r="AS208" s="284"/>
      <c r="AT208" s="285"/>
      <c r="AU208" s="283"/>
      <c r="AV208" s="284"/>
      <c r="AW208" s="284"/>
      <c r="AX208" s="284"/>
      <c r="AY208" s="284"/>
      <c r="AZ208" s="284"/>
      <c r="BA208" s="284"/>
      <c r="BB208" s="284"/>
      <c r="BC208" s="284"/>
      <c r="BD208" s="288"/>
      <c r="BE208" s="289"/>
      <c r="BG208" s="80"/>
      <c r="BH208" s="80"/>
      <c r="BI208" s="80"/>
      <c r="BJ208" s="80"/>
    </row>
    <row r="209" spans="1:63">
      <c r="A209" s="222">
        <f t="shared" ref="A209:A214" si="32">A208+1</f>
        <v>195</v>
      </c>
      <c r="B209" s="277"/>
      <c r="C209" s="278"/>
      <c r="D209" s="279" t="s">
        <v>355</v>
      </c>
      <c r="E209" s="280"/>
      <c r="F209" s="280"/>
      <c r="G209" s="181">
        <f t="shared" si="30"/>
        <v>0</v>
      </c>
      <c r="H209" s="223">
        <f t="shared" si="31"/>
        <v>0</v>
      </c>
      <c r="I209" s="281"/>
      <c r="J209" s="281"/>
      <c r="K209" s="281"/>
      <c r="L209" s="281"/>
      <c r="M209" s="281"/>
      <c r="N209" s="281"/>
      <c r="O209" s="281"/>
      <c r="P209" s="282"/>
      <c r="Q209" s="283"/>
      <c r="R209" s="284"/>
      <c r="S209" s="284"/>
      <c r="T209" s="284"/>
      <c r="U209" s="283"/>
      <c r="V209" s="283"/>
      <c r="W209" s="283"/>
      <c r="X209" s="283"/>
      <c r="Y209" s="283"/>
      <c r="Z209" s="285"/>
      <c r="AA209" s="283"/>
      <c r="AB209" s="284"/>
      <c r="AC209" s="284"/>
      <c r="AD209" s="284"/>
      <c r="AE209" s="284"/>
      <c r="AF209" s="284"/>
      <c r="AG209" s="284"/>
      <c r="AH209" s="284"/>
      <c r="AI209" s="284"/>
      <c r="AJ209" s="285"/>
      <c r="AK209" s="283"/>
      <c r="AL209" s="284"/>
      <c r="AM209" s="284"/>
      <c r="AN209" s="284"/>
      <c r="AO209" s="284"/>
      <c r="AP209" s="284"/>
      <c r="AQ209" s="284"/>
      <c r="AR209" s="284"/>
      <c r="AS209" s="284"/>
      <c r="AT209" s="285"/>
      <c r="AU209" s="283"/>
      <c r="AV209" s="284"/>
      <c r="AW209" s="284"/>
      <c r="AX209" s="284"/>
      <c r="AY209" s="284"/>
      <c r="AZ209" s="284"/>
      <c r="BA209" s="284"/>
      <c r="BB209" s="284"/>
      <c r="BC209" s="284"/>
      <c r="BD209" s="288"/>
      <c r="BE209" s="289"/>
      <c r="BG209" s="80"/>
      <c r="BH209" s="80"/>
      <c r="BI209" s="80"/>
      <c r="BJ209" s="80"/>
    </row>
    <row r="210" spans="1:63">
      <c r="A210" s="222">
        <f t="shared" si="32"/>
        <v>196</v>
      </c>
      <c r="B210" s="277"/>
      <c r="C210" s="278"/>
      <c r="D210" s="279" t="s">
        <v>356</v>
      </c>
      <c r="E210" s="280"/>
      <c r="F210" s="280"/>
      <c r="G210" s="181">
        <f t="shared" si="30"/>
        <v>0</v>
      </c>
      <c r="H210" s="223">
        <f t="shared" si="31"/>
        <v>0</v>
      </c>
      <c r="I210" s="281"/>
      <c r="J210" s="281"/>
      <c r="K210" s="281"/>
      <c r="L210" s="281"/>
      <c r="M210" s="281"/>
      <c r="N210" s="281"/>
      <c r="O210" s="281"/>
      <c r="P210" s="282"/>
      <c r="Q210" s="283"/>
      <c r="R210" s="284"/>
      <c r="S210" s="284"/>
      <c r="T210" s="284"/>
      <c r="U210" s="283"/>
      <c r="V210" s="283"/>
      <c r="W210" s="283"/>
      <c r="X210" s="283"/>
      <c r="Y210" s="283"/>
      <c r="Z210" s="285"/>
      <c r="AA210" s="283"/>
      <c r="AB210" s="284"/>
      <c r="AC210" s="284"/>
      <c r="AD210" s="284"/>
      <c r="AE210" s="284"/>
      <c r="AF210" s="284"/>
      <c r="AG210" s="284"/>
      <c r="AH210" s="284"/>
      <c r="AI210" s="284"/>
      <c r="AJ210" s="285"/>
      <c r="AK210" s="283"/>
      <c r="AL210" s="284"/>
      <c r="AM210" s="284"/>
      <c r="AN210" s="284"/>
      <c r="AO210" s="284"/>
      <c r="AP210" s="284"/>
      <c r="AQ210" s="284"/>
      <c r="AR210" s="284"/>
      <c r="AS210" s="284"/>
      <c r="AT210" s="285"/>
      <c r="AU210" s="283"/>
      <c r="AV210" s="284"/>
      <c r="AW210" s="284"/>
      <c r="AX210" s="284"/>
      <c r="AY210" s="284"/>
      <c r="AZ210" s="284"/>
      <c r="BA210" s="284"/>
      <c r="BB210" s="284"/>
      <c r="BC210" s="284"/>
      <c r="BD210" s="288"/>
      <c r="BE210" s="289"/>
      <c r="BG210" s="80"/>
      <c r="BH210" s="80"/>
      <c r="BI210" s="80"/>
      <c r="BJ210" s="80"/>
    </row>
    <row r="211" spans="1:63">
      <c r="A211" s="222">
        <f t="shared" si="32"/>
        <v>197</v>
      </c>
      <c r="B211" s="277"/>
      <c r="C211" s="278"/>
      <c r="D211" s="279" t="s">
        <v>357</v>
      </c>
      <c r="E211" s="280"/>
      <c r="F211" s="280"/>
      <c r="G211" s="181">
        <f t="shared" si="30"/>
        <v>0</v>
      </c>
      <c r="H211" s="223">
        <f t="shared" si="31"/>
        <v>0</v>
      </c>
      <c r="I211" s="281"/>
      <c r="J211" s="281"/>
      <c r="K211" s="281"/>
      <c r="L211" s="281"/>
      <c r="M211" s="281"/>
      <c r="N211" s="281"/>
      <c r="O211" s="281"/>
      <c r="P211" s="282"/>
      <c r="Q211" s="283"/>
      <c r="R211" s="284"/>
      <c r="S211" s="284"/>
      <c r="T211" s="284"/>
      <c r="U211" s="283"/>
      <c r="V211" s="283"/>
      <c r="W211" s="283"/>
      <c r="X211" s="283"/>
      <c r="Y211" s="283"/>
      <c r="Z211" s="285"/>
      <c r="AA211" s="283"/>
      <c r="AB211" s="284"/>
      <c r="AC211" s="284"/>
      <c r="AD211" s="284"/>
      <c r="AE211" s="284"/>
      <c r="AF211" s="284"/>
      <c r="AG211" s="284"/>
      <c r="AH211" s="284"/>
      <c r="AI211" s="284"/>
      <c r="AJ211" s="285"/>
      <c r="AK211" s="283"/>
      <c r="AL211" s="284"/>
      <c r="AM211" s="284"/>
      <c r="AN211" s="284"/>
      <c r="AO211" s="284"/>
      <c r="AP211" s="284"/>
      <c r="AQ211" s="284"/>
      <c r="AR211" s="284"/>
      <c r="AS211" s="284"/>
      <c r="AT211" s="285"/>
      <c r="AU211" s="283"/>
      <c r="AV211" s="284"/>
      <c r="AW211" s="284"/>
      <c r="AX211" s="284"/>
      <c r="AY211" s="284"/>
      <c r="AZ211" s="284"/>
      <c r="BA211" s="284"/>
      <c r="BB211" s="284"/>
      <c r="BC211" s="284"/>
      <c r="BD211" s="288"/>
      <c r="BE211" s="289"/>
      <c r="BG211" s="80"/>
      <c r="BH211" s="80"/>
      <c r="BI211" s="80"/>
      <c r="BJ211" s="80"/>
    </row>
    <row r="212" spans="1:63">
      <c r="A212" s="222">
        <f t="shared" si="32"/>
        <v>198</v>
      </c>
      <c r="B212" s="277"/>
      <c r="C212" s="278"/>
      <c r="D212" s="279" t="s">
        <v>358</v>
      </c>
      <c r="E212" s="280"/>
      <c r="F212" s="280"/>
      <c r="G212" s="181">
        <f t="shared" si="30"/>
        <v>0</v>
      </c>
      <c r="H212" s="223">
        <f t="shared" si="31"/>
        <v>0</v>
      </c>
      <c r="I212" s="281"/>
      <c r="J212" s="281"/>
      <c r="K212" s="281"/>
      <c r="L212" s="281"/>
      <c r="M212" s="281"/>
      <c r="N212" s="281"/>
      <c r="O212" s="281"/>
      <c r="P212" s="282"/>
      <c r="Q212" s="283"/>
      <c r="R212" s="284"/>
      <c r="S212" s="284"/>
      <c r="T212" s="284"/>
      <c r="U212" s="283"/>
      <c r="V212" s="283"/>
      <c r="W212" s="283"/>
      <c r="X212" s="283"/>
      <c r="Y212" s="283"/>
      <c r="Z212" s="285"/>
      <c r="AA212" s="283"/>
      <c r="AB212" s="284"/>
      <c r="AC212" s="284"/>
      <c r="AD212" s="284"/>
      <c r="AE212" s="284"/>
      <c r="AF212" s="284"/>
      <c r="AG212" s="284"/>
      <c r="AH212" s="284"/>
      <c r="AI212" s="284"/>
      <c r="AJ212" s="285"/>
      <c r="AK212" s="283"/>
      <c r="AL212" s="284"/>
      <c r="AM212" s="284"/>
      <c r="AN212" s="284"/>
      <c r="AO212" s="284"/>
      <c r="AP212" s="284"/>
      <c r="AQ212" s="284"/>
      <c r="AR212" s="284"/>
      <c r="AS212" s="284"/>
      <c r="AT212" s="285"/>
      <c r="AU212" s="283"/>
      <c r="AV212" s="284"/>
      <c r="AW212" s="284"/>
      <c r="AX212" s="284"/>
      <c r="AY212" s="284"/>
      <c r="AZ212" s="284"/>
      <c r="BA212" s="284"/>
      <c r="BB212" s="284"/>
      <c r="BC212" s="284"/>
      <c r="BD212" s="288"/>
      <c r="BE212" s="289"/>
      <c r="BG212" s="80"/>
      <c r="BH212" s="80"/>
      <c r="BI212" s="80"/>
      <c r="BJ212" s="80"/>
    </row>
    <row r="213" spans="1:63">
      <c r="A213" s="222">
        <f t="shared" si="32"/>
        <v>199</v>
      </c>
      <c r="B213" s="277"/>
      <c r="C213" s="278"/>
      <c r="D213" s="279" t="s">
        <v>359</v>
      </c>
      <c r="E213" s="280"/>
      <c r="F213" s="280"/>
      <c r="G213" s="181">
        <f t="shared" si="30"/>
        <v>0</v>
      </c>
      <c r="H213" s="223">
        <f t="shared" si="31"/>
        <v>0</v>
      </c>
      <c r="I213" s="281"/>
      <c r="J213" s="281"/>
      <c r="K213" s="281"/>
      <c r="L213" s="281"/>
      <c r="M213" s="281"/>
      <c r="N213" s="281"/>
      <c r="O213" s="281"/>
      <c r="P213" s="282"/>
      <c r="Q213" s="283"/>
      <c r="R213" s="284"/>
      <c r="S213" s="284"/>
      <c r="T213" s="284"/>
      <c r="U213" s="283"/>
      <c r="V213" s="283"/>
      <c r="W213" s="283"/>
      <c r="X213" s="283"/>
      <c r="Y213" s="283"/>
      <c r="Z213" s="285"/>
      <c r="AA213" s="283"/>
      <c r="AB213" s="284"/>
      <c r="AC213" s="284"/>
      <c r="AD213" s="284"/>
      <c r="AE213" s="284"/>
      <c r="AF213" s="284"/>
      <c r="AG213" s="284"/>
      <c r="AH213" s="284"/>
      <c r="AI213" s="284"/>
      <c r="AJ213" s="285"/>
      <c r="AK213" s="283"/>
      <c r="AL213" s="284"/>
      <c r="AM213" s="284"/>
      <c r="AN213" s="284"/>
      <c r="AO213" s="284"/>
      <c r="AP213" s="284"/>
      <c r="AQ213" s="284"/>
      <c r="AR213" s="284"/>
      <c r="AS213" s="284"/>
      <c r="AT213" s="285"/>
      <c r="AU213" s="283"/>
      <c r="AV213" s="284"/>
      <c r="AW213" s="284"/>
      <c r="AX213" s="284"/>
      <c r="AY213" s="284"/>
      <c r="AZ213" s="284"/>
      <c r="BA213" s="284"/>
      <c r="BB213" s="284"/>
      <c r="BC213" s="284"/>
      <c r="BD213" s="288"/>
      <c r="BE213" s="289"/>
      <c r="BG213" s="80"/>
      <c r="BH213" s="80"/>
      <c r="BI213" s="80"/>
      <c r="BJ213" s="80"/>
    </row>
    <row r="214" spans="1:63">
      <c r="A214" s="222">
        <f t="shared" si="32"/>
        <v>200</v>
      </c>
      <c r="B214" s="277"/>
      <c r="C214" s="278"/>
      <c r="D214" s="279" t="s">
        <v>360</v>
      </c>
      <c r="E214" s="280"/>
      <c r="F214" s="280"/>
      <c r="G214" s="181">
        <f t="shared" ref="G214" si="33">E214*F214</f>
        <v>0</v>
      </c>
      <c r="H214" s="223">
        <f t="shared" ref="H214" si="34">IFERROR(G214/$E$5,0)</f>
        <v>0</v>
      </c>
      <c r="I214" s="281"/>
      <c r="J214" s="281"/>
      <c r="K214" s="281"/>
      <c r="L214" s="281"/>
      <c r="M214" s="281"/>
      <c r="N214" s="281"/>
      <c r="O214" s="281"/>
      <c r="P214" s="282"/>
      <c r="Q214" s="283"/>
      <c r="R214" s="284"/>
      <c r="S214" s="284"/>
      <c r="T214" s="284"/>
      <c r="U214" s="283"/>
      <c r="V214" s="283"/>
      <c r="W214" s="283"/>
      <c r="X214" s="283"/>
      <c r="Y214" s="283"/>
      <c r="Z214" s="285"/>
      <c r="AA214" s="283"/>
      <c r="AB214" s="284"/>
      <c r="AC214" s="284"/>
      <c r="AD214" s="284"/>
      <c r="AE214" s="284"/>
      <c r="AF214" s="284"/>
      <c r="AG214" s="284"/>
      <c r="AH214" s="284"/>
      <c r="AI214" s="284"/>
      <c r="AJ214" s="285"/>
      <c r="AK214" s="283"/>
      <c r="AL214" s="284"/>
      <c r="AM214" s="284"/>
      <c r="AN214" s="284"/>
      <c r="AO214" s="284"/>
      <c r="AP214" s="284"/>
      <c r="AQ214" s="284"/>
      <c r="AR214" s="284"/>
      <c r="AS214" s="284"/>
      <c r="AT214" s="285"/>
      <c r="AU214" s="283"/>
      <c r="AV214" s="284"/>
      <c r="AW214" s="284"/>
      <c r="AX214" s="284"/>
      <c r="AY214" s="284"/>
      <c r="AZ214" s="284"/>
      <c r="BA214" s="284"/>
      <c r="BB214" s="284"/>
      <c r="BC214" s="284"/>
      <c r="BD214" s="288"/>
      <c r="BE214" s="289"/>
      <c r="BG214" s="80"/>
      <c r="BH214" s="80"/>
      <c r="BI214" s="80"/>
      <c r="BJ214" s="80"/>
    </row>
    <row r="215" spans="1:63" ht="18">
      <c r="C215" s="224"/>
      <c r="D215" s="224" t="s">
        <v>361</v>
      </c>
      <c r="E215" s="225"/>
      <c r="F215" s="225"/>
      <c r="G215" s="226">
        <f>SUM(G15:G213)</f>
        <v>0</v>
      </c>
      <c r="H215" s="227">
        <f>SUM(H15:H213)</f>
        <v>0</v>
      </c>
      <c r="BH215" s="228">
        <f>SUM(BG15:BG213)</f>
        <v>0</v>
      </c>
      <c r="BI215" s="228">
        <f>SUM(BH15:BH213)</f>
        <v>0</v>
      </c>
      <c r="BJ215" s="228">
        <f>SUM(BI15:BI213)</f>
        <v>0</v>
      </c>
      <c r="BK215" s="228">
        <f>SUM(BJ15:BJ213)</f>
        <v>0</v>
      </c>
    </row>
  </sheetData>
  <sheetProtection algorithmName="SHA-512" hashValue="RgqGJxOV7JrqowLLsCl1No4kZ9FjNkczG2Nsx7HvSG0EU6lo/jVPPMJ0ffO1W4P6oMTYDiT6ChJKk7dxLHgViA==" saltValue="tLf6gf6oqXUKjGYz8EroXg==" spinCount="100000" sheet="1" selectLockedCells="1"/>
  <autoFilter ref="A14:BC213" xr:uid="{CD219FD4-1054-41A3-8933-44174D1E4CC3}"/>
  <mergeCells count="3">
    <mergeCell ref="BE2:BF3"/>
    <mergeCell ref="BD12:BE13"/>
    <mergeCell ref="BG13:BJ13"/>
  </mergeCells>
  <phoneticPr fontId="16" type="noConversion"/>
  <conditionalFormatting sqref="I15:O214">
    <cfRule type="expression" dxfId="0" priority="1">
      <formula>SEARCH("UUID pointer", I15)</formula>
    </cfRule>
  </conditionalFormatting>
  <dataValidations count="3">
    <dataValidation type="list" allowBlank="1" showInputMessage="1" showErrorMessage="1" sqref="J15:O214" xr:uid="{9A30CEE8-A0C4-4DCD-A1CD-9E16DB05D780}">
      <formula1>INDIRECT(SUBSTITUTE(I15," ","_"))</formula1>
    </dataValidation>
    <dataValidation type="list" errorStyle="information" allowBlank="1" showInputMessage="1" showErrorMessage="1" errorTitle="End Use" error="Please make a selection for each line item. This selection affects other quantitative formulas in the subsequent modules" promptTitle="Material/component End Use" prompt="End use of this material (line item). If more than one end application, please list the line item again with input values specific to that end-use, e.g., one with amount for SKU incorporated into product and another with amount needed for part replacement" sqref="C15:C214" xr:uid="{1B928E35-7342-4BE4-BDA0-08B031D84363}">
      <formula1>End_Uses</formula1>
    </dataValidation>
    <dataValidation type="list" allowBlank="1" showInputMessage="1" showErrorMessage="1" sqref="I15:I214" xr:uid="{6E95C665-C3CA-4666-BE6A-AE13E96A1AFE}">
      <formula1>Third_Dropdown</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6B70D-5191-4DDA-8AE5-5A55973393CA}">
  <sheetPr codeName="Sheet25">
    <tabColor rgb="FFFFABAB"/>
  </sheetPr>
  <dimension ref="A1:K97"/>
  <sheetViews>
    <sheetView showGridLines="0" zoomScaleNormal="100" workbookViewId="0"/>
  </sheetViews>
  <sheetFormatPr defaultColWidth="8.88671875" defaultRowHeight="14.4"/>
  <cols>
    <col min="1" max="2" width="3.33203125" style="4" customWidth="1"/>
    <col min="3" max="3" width="30.33203125" style="4" customWidth="1"/>
    <col min="4" max="4" width="17.5546875" style="4" customWidth="1"/>
    <col min="5" max="5" width="15" style="4" customWidth="1"/>
    <col min="6" max="6" width="20.44140625" style="4" customWidth="1"/>
    <col min="7" max="16384" width="8.88671875" style="4"/>
  </cols>
  <sheetData>
    <row r="1" spans="1:10" s="2" customFormat="1" ht="35.700000000000003" customHeight="1" thickTop="1" thickBot="1">
      <c r="A1" s="2" t="s">
        <v>902</v>
      </c>
    </row>
    <row r="2" spans="1:10" s="36" customFormat="1" ht="15" customHeight="1" thickTop="1">
      <c r="A2" s="429"/>
      <c r="B2" s="429"/>
      <c r="C2" s="429"/>
      <c r="D2" s="429"/>
      <c r="E2" s="429"/>
      <c r="F2" s="429"/>
      <c r="G2" s="429"/>
      <c r="H2" s="429"/>
    </row>
    <row r="3" spans="1:10" ht="15" customHeight="1" thickBot="1">
      <c r="A3" s="429"/>
      <c r="B3" s="429"/>
      <c r="C3" s="429"/>
      <c r="D3" s="429"/>
      <c r="E3" s="429"/>
      <c r="F3" s="429"/>
      <c r="G3" s="429"/>
      <c r="H3" s="429"/>
    </row>
    <row r="4" spans="1:10" s="39" customFormat="1" ht="26.4" customHeight="1" thickBot="1">
      <c r="A4" s="37" t="s">
        <v>362</v>
      </c>
      <c r="B4" s="38"/>
      <c r="C4" s="38"/>
      <c r="D4" s="38"/>
      <c r="E4" s="38"/>
      <c r="F4" s="37"/>
      <c r="G4" s="37"/>
      <c r="H4" s="37"/>
      <c r="I4" s="37"/>
      <c r="J4" s="37"/>
    </row>
    <row r="5" spans="1:10" ht="8.4" customHeight="1"/>
    <row r="6" spans="1:10" ht="18.600000000000001" thickBot="1">
      <c r="A6" s="88" t="s">
        <v>829</v>
      </c>
      <c r="B6" s="89"/>
      <c r="C6" s="89"/>
      <c r="D6" s="89">
        <f>SUM(D7:D80)</f>
        <v>0</v>
      </c>
      <c r="E6" s="89" t="s">
        <v>363</v>
      </c>
    </row>
    <row r="7" spans="1:10" s="91" customFormat="1" ht="15" customHeight="1" thickTop="1">
      <c r="A7" s="90" t="s">
        <v>674</v>
      </c>
      <c r="B7" s="90"/>
      <c r="C7" s="90"/>
      <c r="D7" s="90" cm="1">
        <f t="array" ref="D7">SUMPRODUCT((BOM!$I$15:$I$10001 = A7) + (BOM!$J$15:$J$10001 = A7) + (BOM!$K$15:$K$10001 = A7) + (BOM!$L$15:$L$10001 = A7) + (BOM!$M$15:$M$10001 = A7) + (BOM!$N$15:$N$10001 = A7) + (BOM!$O$15:$O$10001 = A7), BOM!$G$15:$G$10001)</f>
        <v>0</v>
      </c>
      <c r="E7" s="90" t="s">
        <v>1</v>
      </c>
    </row>
    <row r="8" spans="1:10" s="91" customFormat="1" ht="12">
      <c r="A8" s="90" t="s">
        <v>688</v>
      </c>
      <c r="B8" s="90"/>
      <c r="C8" s="90"/>
      <c r="D8" s="90" cm="1">
        <f t="array" ref="D8">SUMPRODUCT((BOM!$I$15:$I$10001 = A8) + (BOM!$J$15:$J$10001 = A8) + (BOM!$K$15:$K$10001 = A8) + (BOM!$L$15:$L$10001 = A8) + (BOM!$M$15:$M$10001 = A8) + (BOM!$N$15:$N$10001 = A8) + (BOM!$O$15:$O$10001 = A8), BOM!$G$15:$G$10001)</f>
        <v>0</v>
      </c>
      <c r="E8" s="90" t="s">
        <v>1</v>
      </c>
    </row>
    <row r="9" spans="1:10" s="91" customFormat="1" ht="12">
      <c r="A9" s="90" t="s">
        <v>673</v>
      </c>
      <c r="B9" s="90"/>
      <c r="C9" s="90"/>
      <c r="D9" s="90" cm="1">
        <f t="array" ref="D9">SUMPRODUCT((BOM!$I$15:$I$10001 = A9) + (BOM!$J$15:$J$10001 = A9) + (BOM!$K$15:$K$10001 = A9) + (BOM!$L$15:$L$10001 = A9) + (BOM!$M$15:$M$10001 = A9) + (BOM!$N$15:$N$10001 = A9) + (BOM!$O$15:$O$10001 = A9), BOM!$G$15:$G$10001)</f>
        <v>0</v>
      </c>
      <c r="E9" s="90" t="s">
        <v>1</v>
      </c>
    </row>
    <row r="10" spans="1:10" s="91" customFormat="1" ht="12">
      <c r="A10" s="90" t="s">
        <v>727</v>
      </c>
      <c r="B10" s="90"/>
      <c r="C10" s="90"/>
      <c r="D10" s="90" cm="1">
        <f t="array" ref="D10">SUMPRODUCT((BOM!$I$15:$I$10001 = A10) + (BOM!$J$15:$J$10001 = A10) + (BOM!$K$15:$K$10001 = A10) + (BOM!$L$15:$L$10001 = A10) + (BOM!$M$15:$M$10001 = A10) + (BOM!$N$15:$N$10001 = A10) + (BOM!$O$15:$O$10001 = A10), BOM!$G$15:$G$10001)</f>
        <v>0</v>
      </c>
      <c r="E10" s="90" t="s">
        <v>1</v>
      </c>
    </row>
    <row r="11" spans="1:10" s="91" customFormat="1" ht="12">
      <c r="A11" s="90" t="s">
        <v>630</v>
      </c>
      <c r="B11" s="90"/>
      <c r="C11" s="90"/>
      <c r="D11" s="90" cm="1">
        <f t="array" ref="D11">SUMPRODUCT((BOM!$I$15:$I$10001 = A11) + (BOM!$J$15:$J$10001 = A11) + (BOM!$K$15:$K$10001 = A11) + (BOM!$L$15:$L$10001 = A11) + (BOM!$M$15:$M$10001 = A11) + (BOM!$N$15:$N$10001 = A11) + (BOM!$O$15:$O$10001 = A11), BOM!$G$15:$G$10001)</f>
        <v>0</v>
      </c>
      <c r="E11" s="90" t="s">
        <v>1</v>
      </c>
    </row>
    <row r="12" spans="1:10" s="91" customFormat="1" ht="12">
      <c r="A12" s="90" t="s">
        <v>666</v>
      </c>
      <c r="B12" s="90"/>
      <c r="C12" s="90"/>
      <c r="D12" s="90" cm="1">
        <f t="array" ref="D12">SUMPRODUCT((BOM!$I$15:$I$10001 = A12) + (BOM!$J$15:$J$10001 = A12) + (BOM!$K$15:$K$10001 = A12) + (BOM!$L$15:$L$10001 = A12) + (BOM!$M$15:$M$10001 = A12) + (BOM!$N$15:$N$10001 = A12) + (BOM!$O$15:$O$10001 = A12), BOM!$G$15:$G$10001)</f>
        <v>0</v>
      </c>
      <c r="E12" s="90" t="s">
        <v>1</v>
      </c>
    </row>
    <row r="13" spans="1:10" s="91" customFormat="1" ht="12">
      <c r="A13" s="90" t="s">
        <v>725</v>
      </c>
      <c r="B13" s="90"/>
      <c r="C13" s="90"/>
      <c r="D13" s="90" cm="1">
        <f t="array" ref="D13">SUMPRODUCT((BOM!$I$15:$I$10001 = A13) + (BOM!$J$15:$J$10001 = A13) + (BOM!$K$15:$K$10001 = A13) + (BOM!$L$15:$L$10001 = A13) + (BOM!$M$15:$M$10001 = A13) + (BOM!$N$15:$N$10001 = A13) + (BOM!$O$15:$O$10001 = A13), BOM!$G$15:$G$10001)</f>
        <v>0</v>
      </c>
      <c r="E13" s="90" t="s">
        <v>1</v>
      </c>
    </row>
    <row r="14" spans="1:10" s="92" customFormat="1" ht="14.4" customHeight="1">
      <c r="A14" s="90" t="s">
        <v>685</v>
      </c>
      <c r="B14" s="90"/>
      <c r="C14" s="90"/>
      <c r="D14" s="90" cm="1">
        <f t="array" ref="D14">SUMPRODUCT((BOM!$I$15:$I$10001 = A14) + (BOM!$J$15:$J$10001 = A14) + (BOM!$K$15:$K$10001 = A14) + (BOM!$L$15:$L$10001 = A14) + (BOM!$M$15:$M$10001 = A14) + (BOM!$N$15:$N$10001 = A14) + (BOM!$O$15:$O$10001 = A14), BOM!$G$15:$G$10001)</f>
        <v>0</v>
      </c>
      <c r="E14" s="90" t="s">
        <v>1</v>
      </c>
    </row>
    <row r="15" spans="1:10" s="91" customFormat="1" ht="12">
      <c r="A15" s="90" t="s">
        <v>690</v>
      </c>
      <c r="B15" s="90"/>
      <c r="C15" s="90"/>
      <c r="D15" s="90" cm="1">
        <f t="array" ref="D15">SUMPRODUCT((BOM!$I$15:$I$10001 = A15) + (BOM!$J$15:$J$10001 = A15) + (BOM!$K$15:$K$10001 = A15) + (BOM!$L$15:$L$10001 = A15) + (BOM!$M$15:$M$10001 = A15) + (BOM!$N$15:$N$10001 = A15) + (BOM!$O$15:$O$10001 = A15), BOM!$G$15:$G$10001)</f>
        <v>0</v>
      </c>
      <c r="E15" s="90" t="s">
        <v>1</v>
      </c>
    </row>
    <row r="16" spans="1:10" s="91" customFormat="1" ht="12">
      <c r="A16" s="90" t="s">
        <v>694</v>
      </c>
      <c r="B16" s="90"/>
      <c r="C16" s="90"/>
      <c r="D16" s="90" cm="1">
        <f t="array" ref="D16">SUMPRODUCT((BOM!$I$15:$I$10001 = A16) + (BOM!$J$15:$J$10001 = A16) + (BOM!$K$15:$K$10001 = A16) + (BOM!$L$15:$L$10001 = A16) + (BOM!$M$15:$M$10001 = A16) + (BOM!$N$15:$N$10001 = A16) + (BOM!$O$15:$O$10001 = A16), BOM!$G$15:$G$10001)</f>
        <v>0</v>
      </c>
      <c r="E16" s="90" t="s">
        <v>1</v>
      </c>
    </row>
    <row r="17" spans="1:5" s="91" customFormat="1" ht="12">
      <c r="A17" s="90" t="s">
        <v>697</v>
      </c>
      <c r="B17" s="90"/>
      <c r="C17" s="90"/>
      <c r="D17" s="90" cm="1">
        <f t="array" ref="D17">SUMPRODUCT((BOM!$I$15:$I$10001 = A17) + (BOM!$J$15:$J$10001 = A17) + (BOM!$K$15:$K$10001 = A17) + (BOM!$L$15:$L$10001 = A17) + (BOM!$M$15:$M$10001 = A17) + (BOM!$N$15:$N$10001 = A17) + (BOM!$O$15:$O$10001 = A17), BOM!$G$15:$G$10001)</f>
        <v>0</v>
      </c>
      <c r="E17" s="90" t="s">
        <v>1</v>
      </c>
    </row>
    <row r="18" spans="1:5" s="91" customFormat="1" ht="12">
      <c r="A18" s="90" t="s">
        <v>4</v>
      </c>
      <c r="B18" s="90"/>
      <c r="C18" s="90"/>
      <c r="D18" s="90" cm="1">
        <f t="array" ref="D18">SUMPRODUCT((BOM!$I$15:$I$10001 = A18) + (BOM!$J$15:$J$10001 = A18) + (BOM!$K$15:$K$10001 = A18) + (BOM!$L$15:$L$10001 = A18) + (BOM!$M$15:$M$10001 = A18) + (BOM!$N$15:$N$10001 = A18) + (BOM!$O$15:$O$10001 = A18), BOM!$G$15:$G$10001)</f>
        <v>0</v>
      </c>
      <c r="E18" s="90" t="s">
        <v>1</v>
      </c>
    </row>
    <row r="19" spans="1:5" s="91" customFormat="1" ht="12">
      <c r="A19" s="90" t="s">
        <v>671</v>
      </c>
      <c r="B19" s="90"/>
      <c r="C19" s="90"/>
      <c r="D19" s="90" cm="1">
        <f t="array" ref="D19">SUMPRODUCT((BOM!$I$15:$I$10001 = A19) + (BOM!$J$15:$J$10001 = A19) + (BOM!$K$15:$K$10001 = A19) + (BOM!$L$15:$L$10001 = A19) + (BOM!$M$15:$M$10001 = A19) + (BOM!$N$15:$N$10001 = A19) + (BOM!$O$15:$O$10001 = A19), BOM!$G$15:$G$10001)</f>
        <v>0</v>
      </c>
      <c r="E19" s="90" t="s">
        <v>1</v>
      </c>
    </row>
    <row r="20" spans="1:5" s="91" customFormat="1" ht="12">
      <c r="A20" s="90" t="s">
        <v>745</v>
      </c>
      <c r="B20" s="90"/>
      <c r="C20" s="90"/>
      <c r="D20" s="90" cm="1">
        <f t="array" ref="D20">SUMPRODUCT((BOM!$I$15:$I$10001 = A20) + (BOM!$J$15:$J$10001 = A20) + (BOM!$K$15:$K$10001 = A20) + (BOM!$L$15:$L$10001 = A20) + (BOM!$M$15:$M$10001 = A20) + (BOM!$N$15:$N$10001 = A20) + (BOM!$O$15:$O$10001 = A20), BOM!$G$15:$G$10001)</f>
        <v>0</v>
      </c>
      <c r="E20" s="90" t="s">
        <v>1</v>
      </c>
    </row>
    <row r="21" spans="1:5" s="91" customFormat="1" ht="15.6" customHeight="1">
      <c r="A21" s="90" t="s">
        <v>746</v>
      </c>
      <c r="B21" s="90"/>
      <c r="C21" s="90"/>
      <c r="D21" s="90" cm="1">
        <f t="array" ref="D21">SUMPRODUCT((BOM!$I$15:$I$10001 = A21) + (BOM!$J$15:$J$10001 = A21) + (BOM!$K$15:$K$10001 = A21) + (BOM!$L$15:$L$10001 = A21) + (BOM!$M$15:$M$10001 = A21) + (BOM!$N$15:$N$10001 = A21) + (BOM!$O$15:$O$10001 = A21), BOM!$G$15:$G$10001)</f>
        <v>0</v>
      </c>
      <c r="E21" s="90" t="s">
        <v>1</v>
      </c>
    </row>
    <row r="22" spans="1:5" s="91" customFormat="1" ht="14.4" customHeight="1">
      <c r="A22" s="90" t="s">
        <v>747</v>
      </c>
      <c r="B22" s="90"/>
      <c r="C22" s="90"/>
      <c r="D22" s="90" cm="1">
        <f t="array" ref="D22">SUMPRODUCT((BOM!$I$15:$I$10001 = A22) + (BOM!$J$15:$J$10001 = A22) + (BOM!$K$15:$K$10001 = A22) + (BOM!$L$15:$L$10001 = A22) + (BOM!$M$15:$M$10001 = A22) + (BOM!$N$15:$N$10001 = A22) + (BOM!$O$15:$O$10001 = A22), BOM!$G$15:$G$10001)</f>
        <v>0</v>
      </c>
      <c r="E22" s="90" t="s">
        <v>1</v>
      </c>
    </row>
    <row r="23" spans="1:5" s="91" customFormat="1" ht="12">
      <c r="A23" s="90" t="s">
        <v>748</v>
      </c>
      <c r="B23" s="90"/>
      <c r="C23" s="90"/>
      <c r="D23" s="90" cm="1">
        <f t="array" ref="D23">SUMPRODUCT((BOM!$I$15:$I$10001 = A23) + (BOM!$J$15:$J$10001 = A23) + (BOM!$K$15:$K$10001 = A23) + (BOM!$L$15:$L$10001 = A23) + (BOM!$M$15:$M$10001 = A23) + (BOM!$N$15:$N$10001 = A23) + (BOM!$O$15:$O$10001 = A23), BOM!$G$15:$G$10001)</f>
        <v>0</v>
      </c>
      <c r="E23" s="90" t="s">
        <v>1</v>
      </c>
    </row>
    <row r="24" spans="1:5" s="91" customFormat="1" ht="12">
      <c r="A24" s="90" t="s">
        <v>749</v>
      </c>
      <c r="B24" s="90"/>
      <c r="C24" s="90"/>
      <c r="D24" s="90" cm="1">
        <f t="array" ref="D24">SUMPRODUCT((BOM!$I$15:$I$10001 = A24) + (BOM!$J$15:$J$10001 = A24) + (BOM!$K$15:$K$10001 = A24) + (BOM!$L$15:$L$10001 = A24) + (BOM!$M$15:$M$10001 = A24) + (BOM!$N$15:$N$10001 = A24) + (BOM!$O$15:$O$10001 = A24), BOM!$G$15:$G$10001)</f>
        <v>0</v>
      </c>
      <c r="E24" s="90" t="s">
        <v>1</v>
      </c>
    </row>
    <row r="25" spans="1:5" s="91" customFormat="1" ht="12">
      <c r="A25" s="90" t="s">
        <v>750</v>
      </c>
      <c r="B25" s="90"/>
      <c r="C25" s="90"/>
      <c r="D25" s="90" cm="1">
        <f t="array" ref="D25">SUMPRODUCT((BOM!$I$15:$I$10001 = A25) + (BOM!$J$15:$J$10001 = A25) + (BOM!$K$15:$K$10001 = A25) + (BOM!$L$15:$L$10001 = A25) + (BOM!$M$15:$M$10001 = A25) + (BOM!$N$15:$N$10001 = A25) + (BOM!$O$15:$O$10001 = A25), BOM!$G$15:$G$10001)</f>
        <v>0</v>
      </c>
      <c r="E25" s="90" t="s">
        <v>1</v>
      </c>
    </row>
    <row r="26" spans="1:5" s="91" customFormat="1" ht="12">
      <c r="A26" s="90" t="s">
        <v>709</v>
      </c>
      <c r="B26" s="90"/>
      <c r="C26" s="90"/>
      <c r="D26" s="90" cm="1">
        <f t="array" ref="D26">SUMPRODUCT((BOM!$I$15:$I$10001 = A26) + (BOM!$J$15:$J$10001 = A26) + (BOM!$K$15:$K$10001 = A26) + (BOM!$L$15:$L$10001 = A26) + (BOM!$M$15:$M$10001 = A26) + (BOM!$N$15:$N$10001 = A26) + (BOM!$O$15:$O$10001 = A26), BOM!$G$15:$G$10001)</f>
        <v>0</v>
      </c>
      <c r="E26" s="90" t="s">
        <v>1</v>
      </c>
    </row>
    <row r="27" spans="1:5" s="91" customFormat="1" ht="12">
      <c r="A27" s="90" t="s">
        <v>741</v>
      </c>
      <c r="B27" s="90"/>
      <c r="C27" s="90"/>
      <c r="D27" s="90" cm="1">
        <f t="array" ref="D27">SUMPRODUCT((BOM!$I$15:$I$10001 = A27) + (BOM!$J$15:$J$10001 = A27) + (BOM!$K$15:$K$10001 = A27) + (BOM!$L$15:$L$10001 = A27) + (BOM!$M$15:$M$10001 = A27) + (BOM!$N$15:$N$10001 = A27) + (BOM!$O$15:$O$10001 = A27), BOM!$G$15:$G$10001)</f>
        <v>0</v>
      </c>
      <c r="E27" s="90" t="s">
        <v>1</v>
      </c>
    </row>
    <row r="28" spans="1:5" s="91" customFormat="1" ht="12">
      <c r="A28" s="90" t="s">
        <v>719</v>
      </c>
      <c r="B28" s="90"/>
      <c r="C28" s="90"/>
      <c r="D28" s="90" cm="1">
        <f t="array" ref="D28">SUMPRODUCT((BOM!$I$15:$I$10001 = A28) + (BOM!$J$15:$J$10001 = A28) + (BOM!$K$15:$K$10001 = A28) + (BOM!$L$15:$L$10001 = A28) + (BOM!$M$15:$M$10001 = A28) + (BOM!$N$15:$N$10001 = A28) + (BOM!$O$15:$O$10001 = A28), BOM!$G$15:$G$10001)</f>
        <v>0</v>
      </c>
      <c r="E28" s="90" t="s">
        <v>1</v>
      </c>
    </row>
    <row r="29" spans="1:5" s="91" customFormat="1" ht="12">
      <c r="A29" s="90" t="s">
        <v>721</v>
      </c>
      <c r="B29" s="90"/>
      <c r="C29" s="90"/>
      <c r="D29" s="90" cm="1">
        <f t="array" ref="D29">SUMPRODUCT((BOM!$I$15:$I$10001 = A29) + (BOM!$J$15:$J$10001 = A29) + (BOM!$K$15:$K$10001 = A29) + (BOM!$L$15:$L$10001 = A29) + (BOM!$M$15:$M$10001 = A29) + (BOM!$N$15:$N$10001 = A29) + (BOM!$O$15:$O$10001 = A29), BOM!$G$15:$G$10001)</f>
        <v>0</v>
      </c>
      <c r="E29" s="90" t="s">
        <v>1</v>
      </c>
    </row>
    <row r="30" spans="1:5" s="91" customFormat="1" ht="12">
      <c r="A30" s="90" t="s">
        <v>677</v>
      </c>
      <c r="B30" s="90"/>
      <c r="C30" s="90"/>
      <c r="D30" s="90" cm="1">
        <f t="array" ref="D30">SUMPRODUCT((BOM!$I$15:$I$10001 = A30) + (BOM!$J$15:$J$10001 = A30) + (BOM!$K$15:$K$10001 = A30) + (BOM!$L$15:$L$10001 = A30) + (BOM!$M$15:$M$10001 = A30) + (BOM!$N$15:$N$10001 = A30) + (BOM!$O$15:$O$10001 = A30), BOM!$G$15:$G$10001)</f>
        <v>0</v>
      </c>
      <c r="E30" s="90" t="s">
        <v>1</v>
      </c>
    </row>
    <row r="31" spans="1:5" s="91" customFormat="1" ht="12">
      <c r="A31" s="90" t="s">
        <v>658</v>
      </c>
      <c r="B31" s="90"/>
      <c r="C31" s="90"/>
      <c r="D31" s="90" cm="1">
        <f t="array" ref="D31">SUMPRODUCT((BOM!$I$15:$I$10001 = A31) + (BOM!$J$15:$J$10001 = A31) + (BOM!$K$15:$K$10001 = A31) + (BOM!$L$15:$L$10001 = A31) + (BOM!$M$15:$M$10001 = A31) + (BOM!$N$15:$N$10001 = A31) + (BOM!$O$15:$O$10001 = A31), BOM!$G$15:$G$10001)</f>
        <v>0</v>
      </c>
      <c r="E31" s="90" t="s">
        <v>1</v>
      </c>
    </row>
    <row r="32" spans="1:5" s="91" customFormat="1" ht="12">
      <c r="A32" s="90" t="s">
        <v>669</v>
      </c>
      <c r="B32" s="90"/>
      <c r="C32" s="90"/>
      <c r="D32" s="90" cm="1">
        <f t="array" ref="D32">SUMPRODUCT((BOM!$I$15:$I$10001 = A32) + (BOM!$J$15:$J$10001 = A32) + (BOM!$K$15:$K$10001 = A32) + (BOM!$L$15:$L$10001 = A32) + (BOM!$M$15:$M$10001 = A32) + (BOM!$N$15:$N$10001 = A32) + (BOM!$O$15:$O$10001 = A32), BOM!$G$15:$G$10001)</f>
        <v>0</v>
      </c>
      <c r="E32" s="90" t="s">
        <v>1</v>
      </c>
    </row>
    <row r="33" spans="1:5" s="91" customFormat="1" ht="12">
      <c r="A33" s="90" t="s">
        <v>692</v>
      </c>
      <c r="B33" s="90"/>
      <c r="C33" s="90"/>
      <c r="D33" s="90" cm="1">
        <f t="array" ref="D33">SUMPRODUCT((BOM!$I$15:$I$10001 = A33) + (BOM!$J$15:$J$10001 = A33) + (BOM!$K$15:$K$10001 = A33) + (BOM!$L$15:$L$10001 = A33) + (BOM!$M$15:$M$10001 = A33) + (BOM!$N$15:$N$10001 = A33) + (BOM!$O$15:$O$10001 = A33), BOM!$G$15:$G$10001)</f>
        <v>0</v>
      </c>
      <c r="E33" s="90" t="s">
        <v>1</v>
      </c>
    </row>
    <row r="34" spans="1:5" s="91" customFormat="1" ht="12">
      <c r="A34" s="90" t="s">
        <v>739</v>
      </c>
      <c r="B34" s="90"/>
      <c r="C34" s="90"/>
      <c r="D34" s="90" cm="1">
        <f t="array" ref="D34">SUMPRODUCT((BOM!$I$15:$I$10001 = A34) + (BOM!$J$15:$J$10001 = A34) + (BOM!$K$15:$K$10001 = A34) + (BOM!$L$15:$L$10001 = A34) + (BOM!$M$15:$M$10001 = A34) + (BOM!$N$15:$N$10001 = A34) + (BOM!$O$15:$O$10001 = A34), BOM!$G$15:$G$10001)</f>
        <v>0</v>
      </c>
      <c r="E34" s="90" t="s">
        <v>1</v>
      </c>
    </row>
    <row r="35" spans="1:5" s="91" customFormat="1" ht="12">
      <c r="A35" s="90" t="s">
        <v>740</v>
      </c>
      <c r="B35" s="90"/>
      <c r="C35" s="90"/>
      <c r="D35" s="90" cm="1">
        <f t="array" ref="D35">SUMPRODUCT((BOM!$I$15:$I$10001 = A35) + (BOM!$J$15:$J$10001 = A35) + (BOM!$K$15:$K$10001 = A35) + (BOM!$L$15:$L$10001 = A35) + (BOM!$M$15:$M$10001 = A35) + (BOM!$N$15:$N$10001 = A35) + (BOM!$O$15:$O$10001 = A35), BOM!$G$15:$G$10001)</f>
        <v>0</v>
      </c>
      <c r="E35" s="90" t="s">
        <v>1</v>
      </c>
    </row>
    <row r="36" spans="1:5" s="91" customFormat="1" ht="12">
      <c r="A36" s="90" t="s">
        <v>742</v>
      </c>
      <c r="B36" s="90"/>
      <c r="C36" s="90"/>
      <c r="D36" s="90" cm="1">
        <f t="array" ref="D36">SUMPRODUCT((BOM!$I$15:$I$10001 = A36) + (BOM!$J$15:$J$10001 = A36) + (BOM!$K$15:$K$10001 = A36) + (BOM!$L$15:$L$10001 = A36) + (BOM!$M$15:$M$10001 = A36) + (BOM!$N$15:$N$10001 = A36) + (BOM!$O$15:$O$10001 = A36), BOM!$G$15:$G$10001)</f>
        <v>0</v>
      </c>
      <c r="E36" s="90" t="s">
        <v>1</v>
      </c>
    </row>
    <row r="37" spans="1:5" s="91" customFormat="1" ht="12">
      <c r="A37" s="90" t="s">
        <v>743</v>
      </c>
      <c r="B37" s="90"/>
      <c r="C37" s="90"/>
      <c r="D37" s="90" cm="1">
        <f t="array" ref="D37">SUMPRODUCT((BOM!$I$15:$I$10001 = A37) + (BOM!$J$15:$J$10001 = A37) + (BOM!$K$15:$K$10001 = A37) + (BOM!$L$15:$L$10001 = A37) + (BOM!$M$15:$M$10001 = A37) + (BOM!$N$15:$N$10001 = A37) + (BOM!$O$15:$O$10001 = A37), BOM!$G$15:$G$10001)</f>
        <v>0</v>
      </c>
      <c r="E37" s="90" t="s">
        <v>1</v>
      </c>
    </row>
    <row r="38" spans="1:5" s="91" customFormat="1" ht="12">
      <c r="A38" s="90" t="s">
        <v>744</v>
      </c>
      <c r="B38" s="90"/>
      <c r="C38" s="90"/>
      <c r="D38" s="90" cm="1">
        <f t="array" ref="D38">SUMPRODUCT((BOM!$I$15:$I$10001 = A38) + (BOM!$J$15:$J$10001 = A38) + (BOM!$K$15:$K$10001 = A38) + (BOM!$L$15:$L$10001 = A38) + (BOM!$M$15:$M$10001 = A38) + (BOM!$N$15:$N$10001 = A38) + (BOM!$O$15:$O$10001 = A38), BOM!$G$15:$G$10001)</f>
        <v>0</v>
      </c>
      <c r="E38" s="90" t="s">
        <v>1</v>
      </c>
    </row>
    <row r="39" spans="1:5" s="91" customFormat="1" ht="12">
      <c r="A39" s="90" t="s">
        <v>706</v>
      </c>
      <c r="B39" s="90"/>
      <c r="C39" s="90"/>
      <c r="D39" s="90" cm="1">
        <f t="array" ref="D39">SUMPRODUCT((BOM!$I$15:$I$10001 = A39) + (BOM!$J$15:$J$10001 = A39) + (BOM!$K$15:$K$10001 = A39) + (BOM!$L$15:$L$10001 = A39) + (BOM!$M$15:$M$10001 = A39) + (BOM!$N$15:$N$10001 = A39) + (BOM!$O$15:$O$10001 = A39), BOM!$G$15:$G$10001)</f>
        <v>0</v>
      </c>
      <c r="E39" s="90" t="s">
        <v>1</v>
      </c>
    </row>
    <row r="40" spans="1:5" s="91" customFormat="1" ht="12">
      <c r="A40" s="90" t="s">
        <v>663</v>
      </c>
      <c r="B40" s="90"/>
      <c r="C40" s="90"/>
      <c r="D40" s="90" cm="1">
        <f t="array" ref="D40">SUMPRODUCT((BOM!$I$15:$I$10001 = A40) + (BOM!$J$15:$J$10001 = A40) + (BOM!$K$15:$K$10001 = A40) + (BOM!$L$15:$L$10001 = A40) + (BOM!$M$15:$M$10001 = A40) + (BOM!$N$15:$N$10001 = A40) + (BOM!$O$15:$O$10001 = A40), BOM!$G$15:$G$10001)</f>
        <v>0</v>
      </c>
      <c r="E40" s="90" t="s">
        <v>1</v>
      </c>
    </row>
    <row r="41" spans="1:5" s="91" customFormat="1" ht="12">
      <c r="A41" s="90" t="s">
        <v>678</v>
      </c>
      <c r="B41" s="90"/>
      <c r="C41" s="90"/>
      <c r="D41" s="90" cm="1">
        <f t="array" ref="D41">SUMPRODUCT((BOM!$I$15:$I$10001 = A41) + (BOM!$J$15:$J$10001 = A41) + (BOM!$K$15:$K$10001 = A41) + (BOM!$L$15:$L$10001 = A41) + (BOM!$M$15:$M$10001 = A41) + (BOM!$N$15:$N$10001 = A41) + (BOM!$O$15:$O$10001 = A41), BOM!$G$15:$G$10001)</f>
        <v>0</v>
      </c>
      <c r="E41" s="90" t="s">
        <v>1</v>
      </c>
    </row>
    <row r="42" spans="1:5" s="91" customFormat="1" ht="12">
      <c r="A42" s="90" t="s">
        <v>730</v>
      </c>
      <c r="B42" s="90"/>
      <c r="C42" s="90"/>
      <c r="D42" s="90" cm="1">
        <f t="array" ref="D42">SUMPRODUCT((BOM!$I$15:$I$10001 = A42) + (BOM!$J$15:$J$10001 = A42) + (BOM!$K$15:$K$10001 = A42) + (BOM!$L$15:$L$10001 = A42) + (BOM!$M$15:$M$10001 = A42) + (BOM!$N$15:$N$10001 = A42) + (BOM!$O$15:$O$10001 = A42), BOM!$G$15:$G$10001)</f>
        <v>0</v>
      </c>
      <c r="E42" s="90" t="s">
        <v>1</v>
      </c>
    </row>
    <row r="43" spans="1:5" s="91" customFormat="1" ht="12">
      <c r="A43" s="90" t="s">
        <v>716</v>
      </c>
      <c r="B43" s="90"/>
      <c r="C43" s="90"/>
      <c r="D43" s="90" cm="1">
        <f t="array" ref="D43">SUMPRODUCT((BOM!$I$15:$I$10001 = A43) + (BOM!$J$15:$J$10001 = A43) + (BOM!$K$15:$K$10001 = A43) + (BOM!$L$15:$L$10001 = A43) + (BOM!$M$15:$M$10001 = A43) + (BOM!$N$15:$N$10001 = A43) + (BOM!$O$15:$O$10001 = A43), BOM!$G$15:$G$10001)</f>
        <v>0</v>
      </c>
      <c r="E43" s="90" t="s">
        <v>1</v>
      </c>
    </row>
    <row r="44" spans="1:5" s="91" customFormat="1" ht="12">
      <c r="A44" s="90" t="s">
        <v>718</v>
      </c>
      <c r="B44" s="90"/>
      <c r="C44" s="90"/>
      <c r="D44" s="90" cm="1">
        <f t="array" ref="D44">SUMPRODUCT((BOM!$I$15:$I$10001 = A44) + (BOM!$J$15:$J$10001 = A44) + (BOM!$K$15:$K$10001 = A44) + (BOM!$L$15:$L$10001 = A44) + (BOM!$M$15:$M$10001 = A44) + (BOM!$N$15:$N$10001 = A44) + (BOM!$O$15:$O$10001 = A44), BOM!$G$15:$G$10001)</f>
        <v>0</v>
      </c>
      <c r="E44" s="90" t="s">
        <v>1</v>
      </c>
    </row>
    <row r="45" spans="1:5" s="91" customFormat="1" ht="12">
      <c r="A45" s="90" t="s">
        <v>720</v>
      </c>
      <c r="B45" s="90"/>
      <c r="C45" s="90"/>
      <c r="D45" s="90" cm="1">
        <f t="array" ref="D45">SUMPRODUCT((BOM!$I$15:$I$10001 = A45) + (BOM!$J$15:$J$10001 = A45) + (BOM!$K$15:$K$10001 = A45) + (BOM!$L$15:$L$10001 = A45) + (BOM!$M$15:$M$10001 = A45) + (BOM!$N$15:$N$10001 = A45) + (BOM!$O$15:$O$10001 = A45), BOM!$G$15:$G$10001)</f>
        <v>0</v>
      </c>
      <c r="E45" s="90" t="s">
        <v>1</v>
      </c>
    </row>
    <row r="46" spans="1:5" s="91" customFormat="1" ht="12">
      <c r="A46" s="90" t="s">
        <v>722</v>
      </c>
      <c r="B46" s="90"/>
      <c r="C46" s="90"/>
      <c r="D46" s="90" cm="1">
        <f t="array" ref="D46">SUMPRODUCT((BOM!$I$15:$I$10001 = A46) + (BOM!$J$15:$J$10001 = A46) + (BOM!$K$15:$K$10001 = A46) + (BOM!$L$15:$L$10001 = A46) + (BOM!$M$15:$M$10001 = A46) + (BOM!$N$15:$N$10001 = A46) + (BOM!$O$15:$O$10001 = A46), BOM!$G$15:$G$10001)</f>
        <v>0</v>
      </c>
      <c r="E46" s="90" t="s">
        <v>1</v>
      </c>
    </row>
    <row r="47" spans="1:5" s="91" customFormat="1" ht="12">
      <c r="A47" s="90" t="s">
        <v>751</v>
      </c>
      <c r="B47" s="90"/>
      <c r="C47" s="90"/>
      <c r="D47" s="90" cm="1">
        <f t="array" ref="D47">SUMPRODUCT((BOM!$I$15:$I$10001 = A47) + (BOM!$J$15:$J$10001 = A47) + (BOM!$K$15:$K$10001 = A47) + (BOM!$L$15:$L$10001 = A47) + (BOM!$M$15:$M$10001 = A47) + (BOM!$N$15:$N$10001 = A47) + (BOM!$O$15:$O$10001 = A47), BOM!$G$15:$G$10001)</f>
        <v>0</v>
      </c>
      <c r="E47" s="90" t="s">
        <v>1</v>
      </c>
    </row>
    <row r="48" spans="1:5" s="91" customFormat="1" ht="12">
      <c r="A48" s="90" t="s">
        <v>695</v>
      </c>
      <c r="B48" s="90"/>
      <c r="C48" s="90"/>
      <c r="D48" s="90" cm="1">
        <f t="array" ref="D48">SUMPRODUCT((BOM!$I$15:$I$10001 = A48) + (BOM!$J$15:$J$10001 = A48) + (BOM!$K$15:$K$10001 = A48) + (BOM!$L$15:$L$10001 = A48) + (BOM!$M$15:$M$10001 = A48) + (BOM!$N$15:$N$10001 = A48) + (BOM!$O$15:$O$10001 = A48), BOM!$G$15:$G$10001)</f>
        <v>0</v>
      </c>
      <c r="E48" s="90" t="s">
        <v>1</v>
      </c>
    </row>
    <row r="49" spans="1:5" s="91" customFormat="1" ht="12">
      <c r="A49" s="90" t="s">
        <v>717</v>
      </c>
      <c r="B49" s="90"/>
      <c r="C49" s="90"/>
      <c r="D49" s="90" cm="1">
        <f t="array" ref="D49">SUMPRODUCT((BOM!$I$15:$I$10001 = A49) + (BOM!$J$15:$J$10001 = A49) + (BOM!$K$15:$K$10001 = A49) + (BOM!$L$15:$L$10001 = A49) + (BOM!$M$15:$M$10001 = A49) + (BOM!$N$15:$N$10001 = A49) + (BOM!$O$15:$O$10001 = A49), BOM!$G$15:$G$10001)</f>
        <v>0</v>
      </c>
      <c r="E49" s="90" t="s">
        <v>1</v>
      </c>
    </row>
    <row r="50" spans="1:5" s="91" customFormat="1" ht="12">
      <c r="A50" s="90" t="s">
        <v>819</v>
      </c>
      <c r="B50" s="90"/>
      <c r="C50" s="90"/>
      <c r="D50" s="90" cm="1">
        <f t="array" ref="D50">SUMPRODUCT((BOM!$I$15:$I$10001 = A50) + (BOM!$J$15:$J$10001 = A50) + (BOM!$K$15:$K$10001 = A50) + (BOM!$L$15:$L$10001 = A50) + (BOM!$M$15:$M$10001 = A50) + (BOM!$N$15:$N$10001 = A50) + (BOM!$O$15:$O$10001 = A50), BOM!$G$15:$G$10001)</f>
        <v>0</v>
      </c>
      <c r="E50" s="90" t="s">
        <v>1</v>
      </c>
    </row>
    <row r="51" spans="1:5" s="91" customFormat="1" ht="12">
      <c r="A51" s="90" t="s">
        <v>680</v>
      </c>
      <c r="B51" s="90"/>
      <c r="C51" s="90"/>
      <c r="D51" s="90" cm="1">
        <f t="array" ref="D51">SUMPRODUCT((BOM!$I$15:$I$10001 = A51) + (BOM!$J$15:$J$10001 = A51) + (BOM!$K$15:$K$10001 = A51) + (BOM!$L$15:$L$10001 = A51) + (BOM!$M$15:$M$10001 = A51) + (BOM!$N$15:$N$10001 = A51) + (BOM!$O$15:$O$10001 = A51), BOM!$G$15:$G$10001)</f>
        <v>0</v>
      </c>
      <c r="E51" s="90" t="s">
        <v>1</v>
      </c>
    </row>
    <row r="52" spans="1:5" s="91" customFormat="1" ht="12">
      <c r="A52" s="90" t="s">
        <v>686</v>
      </c>
      <c r="B52" s="90"/>
      <c r="C52" s="90"/>
      <c r="D52" s="90" cm="1">
        <f t="array" ref="D52">SUMPRODUCT((BOM!$I$15:$I$10001 = A52) + (BOM!$J$15:$J$10001 = A52) + (BOM!$K$15:$K$10001 = A52) + (BOM!$L$15:$L$10001 = A52) + (BOM!$M$15:$M$10001 = A52) + (BOM!$N$15:$N$10001 = A52) + (BOM!$O$15:$O$10001 = A52), BOM!$G$15:$G$10001)</f>
        <v>0</v>
      </c>
      <c r="E52" s="90" t="s">
        <v>1</v>
      </c>
    </row>
    <row r="53" spans="1:5" s="91" customFormat="1" ht="12">
      <c r="A53" s="90" t="s">
        <v>704</v>
      </c>
      <c r="B53" s="90"/>
      <c r="C53" s="90"/>
      <c r="D53" s="90" cm="1">
        <f t="array" ref="D53">SUMPRODUCT((BOM!$I$15:$I$10001 = A53) + (BOM!$J$15:$J$10001 = A53) + (BOM!$K$15:$K$10001 = A53) + (BOM!$L$15:$L$10001 = A53) + (BOM!$M$15:$M$10001 = A53) + (BOM!$N$15:$N$10001 = A53) + (BOM!$O$15:$O$10001 = A53), BOM!$G$15:$G$10001)</f>
        <v>0</v>
      </c>
      <c r="E53" s="90" t="s">
        <v>1</v>
      </c>
    </row>
    <row r="54" spans="1:5" s="91" customFormat="1" ht="12">
      <c r="A54" s="90" t="s">
        <v>683</v>
      </c>
      <c r="B54" s="90"/>
      <c r="C54" s="90"/>
      <c r="D54" s="90" cm="1">
        <f t="array" ref="D54">SUMPRODUCT((BOM!$I$15:$I$10001 = A54) + (BOM!$J$15:$J$10001 = A54) + (BOM!$K$15:$K$10001 = A54) + (BOM!$L$15:$L$10001 = A54) + (BOM!$M$15:$M$10001 = A54) + (BOM!$N$15:$N$10001 = A54) + (BOM!$O$15:$O$10001 = A54), BOM!$G$15:$G$10001)</f>
        <v>0</v>
      </c>
      <c r="E54" s="90" t="s">
        <v>1</v>
      </c>
    </row>
    <row r="55" spans="1:5" s="91" customFormat="1" ht="12">
      <c r="A55" s="90" t="s">
        <v>681</v>
      </c>
      <c r="B55" s="90"/>
      <c r="C55" s="90"/>
      <c r="D55" s="90" cm="1">
        <f t="array" ref="D55">SUMPRODUCT((BOM!$I$15:$I$10001 = A55) + (BOM!$J$15:$J$10001 = A55) + (BOM!$K$15:$K$10001 = A55) + (BOM!$L$15:$L$10001 = A55) + (BOM!$M$15:$M$10001 = A55) + (BOM!$N$15:$N$10001 = A55) + (BOM!$O$15:$O$10001 = A55), BOM!$G$15:$G$10001)</f>
        <v>0</v>
      </c>
      <c r="E55" s="90" t="s">
        <v>1</v>
      </c>
    </row>
    <row r="56" spans="1:5" s="91" customFormat="1" ht="12">
      <c r="A56" s="90" t="s">
        <v>705</v>
      </c>
      <c r="B56" s="90"/>
      <c r="C56" s="90"/>
      <c r="D56" s="90" cm="1">
        <f t="array" ref="D56">SUMPRODUCT((BOM!$I$15:$I$10001 = A56) + (BOM!$J$15:$J$10001 = A56) + (BOM!$K$15:$K$10001 = A56) + (BOM!$L$15:$L$10001 = A56) + (BOM!$M$15:$M$10001 = A56) + (BOM!$N$15:$N$10001 = A56) + (BOM!$O$15:$O$10001 = A56), BOM!$G$15:$G$10001)</f>
        <v>0</v>
      </c>
      <c r="E56" s="90" t="s">
        <v>1</v>
      </c>
    </row>
    <row r="57" spans="1:5" s="91" customFormat="1" ht="12">
      <c r="A57" s="90" t="s">
        <v>670</v>
      </c>
      <c r="B57" s="90"/>
      <c r="C57" s="90"/>
      <c r="D57" s="90" cm="1">
        <f t="array" ref="D57">SUMPRODUCT((BOM!$I$15:$I$10001 = A57) + (BOM!$J$15:$J$10001 = A57) + (BOM!$K$15:$K$10001 = A57) + (BOM!$L$15:$L$10001 = A57) + (BOM!$M$15:$M$10001 = A57) + (BOM!$N$15:$N$10001 = A57) + (BOM!$O$15:$O$10001 = A57), BOM!$G$15:$G$10001)</f>
        <v>0</v>
      </c>
      <c r="E57" s="90" t="s">
        <v>1</v>
      </c>
    </row>
    <row r="58" spans="1:5" s="91" customFormat="1" ht="12">
      <c r="A58" s="90" t="s">
        <v>710</v>
      </c>
      <c r="B58" s="90"/>
      <c r="C58" s="90"/>
      <c r="D58" s="90" cm="1">
        <f t="array" ref="D58">SUMPRODUCT((BOM!$I$15:$I$10001 = A58) + (BOM!$J$15:$J$10001 = A58) + (BOM!$K$15:$K$10001 = A58) + (BOM!$L$15:$L$10001 = A58) + (BOM!$M$15:$M$10001 = A58) + (BOM!$N$15:$N$10001 = A58) + (BOM!$O$15:$O$10001 = A58), BOM!$G$15:$G$10001)</f>
        <v>0</v>
      </c>
      <c r="E58" s="90" t="s">
        <v>1</v>
      </c>
    </row>
    <row r="59" spans="1:5" s="91" customFormat="1" ht="14.4" customHeight="1">
      <c r="A59" s="90" t="s">
        <v>687</v>
      </c>
      <c r="B59" s="90"/>
      <c r="C59" s="90"/>
      <c r="D59" s="90" cm="1">
        <f t="array" ref="D59">SUMPRODUCT((BOM!$I$15:$I$10001 = A59) + (BOM!$J$15:$J$10001 = A59) + (BOM!$K$15:$K$10001 = A59) + (BOM!$L$15:$L$10001 = A59) + (BOM!$M$15:$M$10001 = A59) + (BOM!$N$15:$N$10001 = A59) + (BOM!$O$15:$O$10001 = A59), BOM!$G$15:$G$10001)</f>
        <v>0</v>
      </c>
      <c r="E59" s="90" t="s">
        <v>1</v>
      </c>
    </row>
    <row r="60" spans="1:5" s="91" customFormat="1" ht="12">
      <c r="A60" s="90" t="s">
        <v>691</v>
      </c>
      <c r="B60" s="90"/>
      <c r="C60" s="90"/>
      <c r="D60" s="90" cm="1">
        <f t="array" ref="D60">SUMPRODUCT((BOM!$I$15:$I$10001 = A60) + (BOM!$J$15:$J$10001 = A60) + (BOM!$K$15:$K$10001 = A60) + (BOM!$L$15:$L$10001 = A60) + (BOM!$M$15:$M$10001 = A60) + (BOM!$N$15:$N$10001 = A60) + (BOM!$O$15:$O$10001 = A60), BOM!$G$15:$G$10001)</f>
        <v>0</v>
      </c>
      <c r="E60" s="90" t="s">
        <v>1</v>
      </c>
    </row>
    <row r="61" spans="1:5" s="91" customFormat="1" ht="12">
      <c r="A61" s="90" t="s">
        <v>698</v>
      </c>
      <c r="B61" s="90"/>
      <c r="C61" s="90"/>
      <c r="D61" s="90" cm="1">
        <f t="array" ref="D61">SUMPRODUCT((BOM!$I$15:$I$10001 = A61) + (BOM!$J$15:$J$10001 = A61) + (BOM!$K$15:$K$10001 = A61) + (BOM!$L$15:$L$10001 = A61) + (BOM!$M$15:$M$10001 = A61) + (BOM!$N$15:$N$10001 = A61) + (BOM!$O$15:$O$10001 = A61), BOM!$G$15:$G$10001)</f>
        <v>0</v>
      </c>
      <c r="E61" s="90" t="s">
        <v>1</v>
      </c>
    </row>
    <row r="62" spans="1:5" s="91" customFormat="1" ht="12">
      <c r="A62" s="90" t="s">
        <v>813</v>
      </c>
      <c r="B62" s="90"/>
      <c r="C62" s="90"/>
      <c r="D62" s="90" cm="1">
        <f t="array" ref="D62">SUMPRODUCT((BOM!$I$15:$I$10001 = A62) + (BOM!$J$15:$J$10001 = A62) + (BOM!$K$15:$K$10001 = A62) + (BOM!$L$15:$L$10001 = A62) + (BOM!$M$15:$M$10001 = A62) + (BOM!$N$15:$N$10001 = A62) + (BOM!$O$15:$O$10001 = A62), BOM!$G$15:$G$10001)</f>
        <v>0</v>
      </c>
      <c r="E62" s="90" t="s">
        <v>1</v>
      </c>
    </row>
    <row r="63" spans="1:5" s="91" customFormat="1" ht="12">
      <c r="A63" s="90" t="s">
        <v>662</v>
      </c>
      <c r="B63" s="90"/>
      <c r="C63" s="90"/>
      <c r="D63" s="90" cm="1">
        <f t="array" ref="D63">SUMPRODUCT((BOM!$I$15:$I$10001 = A63) + (BOM!$J$15:$J$10001 = A63) + (BOM!$K$15:$K$10001 = A63) + (BOM!$L$15:$L$10001 = A63) + (BOM!$M$15:$M$10001 = A63) + (BOM!$N$15:$N$10001 = A63) + (BOM!$O$15:$O$10001 = A63), BOM!$G$15:$G$10001)</f>
        <v>0</v>
      </c>
      <c r="E63" s="90" t="s">
        <v>1</v>
      </c>
    </row>
    <row r="64" spans="1:5" s="91" customFormat="1" ht="12">
      <c r="A64" s="90" t="s">
        <v>689</v>
      </c>
      <c r="B64" s="90"/>
      <c r="C64" s="90"/>
      <c r="D64" s="90" cm="1">
        <f t="array" ref="D64">SUMPRODUCT((BOM!$I$15:$I$10001 = A64) + (BOM!$J$15:$J$10001 = A64) + (BOM!$K$15:$K$10001 = A64) + (BOM!$L$15:$L$10001 = A64) + (BOM!$M$15:$M$10001 = A64) + (BOM!$N$15:$N$10001 = A64) + (BOM!$O$15:$O$10001 = A64), BOM!$G$15:$G$10001)</f>
        <v>0</v>
      </c>
      <c r="E64" s="90" t="s">
        <v>1</v>
      </c>
    </row>
    <row r="65" spans="1:5" s="91" customFormat="1" ht="12">
      <c r="A65" s="90" t="s">
        <v>684</v>
      </c>
      <c r="B65" s="90"/>
      <c r="C65" s="90"/>
      <c r="D65" s="90" cm="1">
        <f t="array" ref="D65">SUMPRODUCT((BOM!$I$15:$I$10001 = A65) + (BOM!$J$15:$J$10001 = A65) + (BOM!$K$15:$K$10001 = A65) + (BOM!$L$15:$L$10001 = A65) + (BOM!$M$15:$M$10001 = A65) + (BOM!$N$15:$N$10001 = A65) + (BOM!$O$15:$O$10001 = A65), BOM!$G$15:$G$10001)</f>
        <v>0</v>
      </c>
      <c r="E65" s="90" t="s">
        <v>1</v>
      </c>
    </row>
    <row r="66" spans="1:5" s="91" customFormat="1" ht="12">
      <c r="A66" s="90" t="s">
        <v>696</v>
      </c>
      <c r="B66" s="90"/>
      <c r="C66" s="90"/>
      <c r="D66" s="90" cm="1">
        <f t="array" ref="D66">SUMPRODUCT((BOM!$I$15:$I$10001 = A66) + (BOM!$J$15:$J$10001 = A66) + (BOM!$K$15:$K$10001 = A66) + (BOM!$L$15:$L$10001 = A66) + (BOM!$M$15:$M$10001 = A66) + (BOM!$N$15:$N$10001 = A66) + (BOM!$O$15:$O$10001 = A66), BOM!$G$15:$G$10001)</f>
        <v>0</v>
      </c>
      <c r="E66" s="90" t="s">
        <v>1</v>
      </c>
    </row>
    <row r="67" spans="1:5" s="91" customFormat="1" ht="12">
      <c r="A67" s="90" t="s">
        <v>700</v>
      </c>
      <c r="B67" s="90"/>
      <c r="C67" s="90"/>
      <c r="D67" s="90" cm="1">
        <f t="array" ref="D67">SUMPRODUCT((BOM!$I$15:$I$10001 = A67) + (BOM!$J$15:$J$10001 = A67) + (BOM!$K$15:$K$10001 = A67) + (BOM!$L$15:$L$10001 = A67) + (BOM!$M$15:$M$10001 = A67) + (BOM!$N$15:$N$10001 = A67) + (BOM!$O$15:$O$10001 = A67), BOM!$G$15:$G$10001)</f>
        <v>0</v>
      </c>
      <c r="E67" s="90" t="s">
        <v>1</v>
      </c>
    </row>
    <row r="68" spans="1:5" s="91" customFormat="1" ht="12">
      <c r="A68" s="90" t="s">
        <v>676</v>
      </c>
      <c r="B68" s="90"/>
      <c r="C68" s="90"/>
      <c r="D68" s="90" cm="1">
        <f t="array" ref="D68">SUMPRODUCT((BOM!$I$15:$I$10001 = A68) + (BOM!$J$15:$J$10001 = A68) + (BOM!$K$15:$K$10001 = A68) + (BOM!$L$15:$L$10001 = A68) + (BOM!$M$15:$M$10001 = A68) + (BOM!$N$15:$N$10001 = A68) + (BOM!$O$15:$O$10001 = A68), BOM!$G$15:$G$10001)</f>
        <v>0</v>
      </c>
      <c r="E68" s="90" t="s">
        <v>1</v>
      </c>
    </row>
    <row r="69" spans="1:5" s="91" customFormat="1" ht="12">
      <c r="A69" s="90" t="s">
        <v>732</v>
      </c>
      <c r="B69" s="90"/>
      <c r="C69" s="90"/>
      <c r="D69" s="90" cm="1">
        <f t="array" ref="D69">SUMPRODUCT((BOM!$I$15:$I$10001 = A69) + (BOM!$J$15:$J$10001 = A69) + (BOM!$K$15:$K$10001 = A69) + (BOM!$L$15:$L$10001 = A69) + (BOM!$M$15:$M$10001 = A69) + (BOM!$N$15:$N$10001 = A69) + (BOM!$O$15:$O$10001 = A69), BOM!$G$15:$G$10001)</f>
        <v>0</v>
      </c>
      <c r="E69" s="90" t="s">
        <v>1</v>
      </c>
    </row>
    <row r="70" spans="1:5" s="91" customFormat="1" ht="12">
      <c r="A70" s="90" t="s">
        <v>752</v>
      </c>
      <c r="B70" s="90"/>
      <c r="C70" s="90"/>
      <c r="D70" s="90" cm="1">
        <f t="array" ref="D70">SUMPRODUCT((BOM!$I$15:$I$10001 = A70) + (BOM!$J$15:$J$10001 = A70) + (BOM!$K$15:$K$10001 = A70) + (BOM!$L$15:$L$10001 = A70) + (BOM!$M$15:$M$10001 = A70) + (BOM!$N$15:$N$10001 = A70) + (BOM!$O$15:$O$10001 = A70), BOM!$G$15:$G$10001)</f>
        <v>0</v>
      </c>
      <c r="E70" s="90" t="s">
        <v>1</v>
      </c>
    </row>
    <row r="71" spans="1:5" s="91" customFormat="1" ht="12">
      <c r="A71" s="90" t="s">
        <v>753</v>
      </c>
      <c r="B71" s="90"/>
      <c r="C71" s="90"/>
      <c r="D71" s="90" cm="1">
        <f t="array" ref="D71">SUMPRODUCT((BOM!$I$15:$I$10001 = A71) + (BOM!$J$15:$J$10001 = A71) + (BOM!$K$15:$K$10001 = A71) + (BOM!$L$15:$L$10001 = A71) + (BOM!$M$15:$M$10001 = A71) + (BOM!$N$15:$N$10001 = A71) + (BOM!$O$15:$O$10001 = A71), BOM!$G$15:$G$10001)</f>
        <v>0</v>
      </c>
      <c r="E71" s="90" t="s">
        <v>1</v>
      </c>
    </row>
    <row r="72" spans="1:5" s="91" customFormat="1" ht="12">
      <c r="A72" s="90" t="s">
        <v>724</v>
      </c>
      <c r="B72" s="90"/>
      <c r="C72" s="90"/>
      <c r="D72" s="90" cm="1">
        <f t="array" ref="D72">SUMPRODUCT((BOM!$I$15:$I$10001 = A72) + (BOM!$J$15:$J$10001 = A72) + (BOM!$K$15:$K$10001 = A72) + (BOM!$L$15:$L$10001 = A72) + (BOM!$M$15:$M$10001 = A72) + (BOM!$N$15:$N$10001 = A72) + (BOM!$O$15:$O$10001 = A72), BOM!$G$15:$G$10001)</f>
        <v>0</v>
      </c>
      <c r="E72" s="90" t="s">
        <v>1</v>
      </c>
    </row>
    <row r="73" spans="1:5" s="91" customFormat="1" ht="12">
      <c r="A73" s="90" t="s">
        <v>726</v>
      </c>
      <c r="B73" s="90"/>
      <c r="C73" s="90"/>
      <c r="D73" s="90" cm="1">
        <f t="array" ref="D73">SUMPRODUCT((BOM!$I$15:$I$10001 = A73) + (BOM!$J$15:$J$10001 = A73) + (BOM!$K$15:$K$10001 = A73) + (BOM!$L$15:$L$10001 = A73) + (BOM!$M$15:$M$10001 = A73) + (BOM!$N$15:$N$10001 = A73) + (BOM!$O$15:$O$10001 = A73), BOM!$G$15:$G$10001)</f>
        <v>0</v>
      </c>
      <c r="E73" s="90" t="s">
        <v>1</v>
      </c>
    </row>
    <row r="74" spans="1:5" s="91" customFormat="1" ht="12">
      <c r="A74" s="90" t="s">
        <v>728</v>
      </c>
      <c r="B74" s="90"/>
      <c r="C74" s="90"/>
      <c r="D74" s="90" cm="1">
        <f t="array" ref="D74">SUMPRODUCT((BOM!$I$15:$I$10001 = A74) + (BOM!$J$15:$J$10001 = A74) + (BOM!$K$15:$K$10001 = A74) + (BOM!$L$15:$L$10001 = A74) + (BOM!$M$15:$M$10001 = A74) + (BOM!$N$15:$N$10001 = A74) + (BOM!$O$15:$O$10001 = A74), BOM!$G$15:$G$10001)</f>
        <v>0</v>
      </c>
      <c r="E74" s="90" t="s">
        <v>1</v>
      </c>
    </row>
    <row r="75" spans="1:5" s="91" customFormat="1" ht="12">
      <c r="A75" s="90" t="s">
        <v>729</v>
      </c>
      <c r="B75" s="90"/>
      <c r="C75" s="90"/>
      <c r="D75" s="90" cm="1">
        <f t="array" ref="D75">SUMPRODUCT((BOM!$I$15:$I$10001 = A75) + (BOM!$J$15:$J$10001 = A75) + (BOM!$K$15:$K$10001 = A75) + (BOM!$L$15:$L$10001 = A75) + (BOM!$M$15:$M$10001 = A75) + (BOM!$N$15:$N$10001 = A75) + (BOM!$O$15:$O$10001 = A75), BOM!$G$15:$G$10001)</f>
        <v>0</v>
      </c>
      <c r="E75" s="90" t="s">
        <v>1</v>
      </c>
    </row>
    <row r="76" spans="1:5" s="91" customFormat="1" ht="12">
      <c r="A76" s="90" t="s">
        <v>679</v>
      </c>
      <c r="B76" s="90"/>
      <c r="C76" s="90"/>
      <c r="D76" s="90" cm="1">
        <f t="array" ref="D76">SUMPRODUCT((BOM!$I$15:$I$10001 = A76) + (BOM!$J$15:$J$10001 = A76) + (BOM!$K$15:$K$10001 = A76) + (BOM!$L$15:$L$10001 = A76) + (BOM!$M$15:$M$10001 = A76) + (BOM!$N$15:$N$10001 = A76) + (BOM!$O$15:$O$10001 = A76), BOM!$G$15:$G$10001)</f>
        <v>0</v>
      </c>
      <c r="E76" s="90" t="s">
        <v>1</v>
      </c>
    </row>
    <row r="77" spans="1:5" s="91" customFormat="1" ht="12">
      <c r="A77" s="90" t="s">
        <v>664</v>
      </c>
      <c r="B77" s="90"/>
      <c r="C77" s="90"/>
      <c r="D77" s="90" cm="1">
        <f t="array" ref="D77">SUMPRODUCT((BOM!$I$15:$I$10001 = A77) + (BOM!$J$15:$J$10001 = A77) + (BOM!$K$15:$K$10001 = A77) + (BOM!$L$15:$L$10001 = A77) + (BOM!$M$15:$M$10001 = A77) + (BOM!$N$15:$N$10001 = A77) + (BOM!$O$15:$O$10001 = A77), BOM!$G$15:$G$10001)</f>
        <v>0</v>
      </c>
      <c r="E77" s="90" t="s">
        <v>1</v>
      </c>
    </row>
    <row r="78" spans="1:5" s="91" customFormat="1" ht="12">
      <c r="A78" s="90" t="s">
        <v>653</v>
      </c>
      <c r="B78" s="90"/>
      <c r="C78" s="90"/>
      <c r="D78" s="90" cm="1">
        <f t="array" ref="D78">SUMPRODUCT((BOM!$I$15:$I$10001 = A78) + (BOM!$J$15:$J$10001 = A78) + (BOM!$K$15:$K$10001 = A78) + (BOM!$L$15:$L$10001 = A78) + (BOM!$M$15:$M$10001 = A78) + (BOM!$N$15:$N$10001 = A78) + (BOM!$O$15:$O$10001 = A78), BOM!$G$15:$G$10001)</f>
        <v>0</v>
      </c>
      <c r="E78" s="90" t="s">
        <v>1</v>
      </c>
    </row>
    <row r="79" spans="1:5" s="91" customFormat="1" ht="12">
      <c r="A79" s="90" t="s">
        <v>693</v>
      </c>
      <c r="B79" s="90"/>
      <c r="C79" s="90"/>
      <c r="D79" s="90" cm="1">
        <f t="array" ref="D79">SUMPRODUCT((BOM!$I$15:$I$10001 = A79) + (BOM!$J$15:$J$10001 = A79) + (BOM!$K$15:$K$10001 = A79) + (BOM!$L$15:$L$10001 = A79) + (BOM!$M$15:$M$10001 = A79) + (BOM!$N$15:$N$10001 = A79) + (BOM!$O$15:$O$10001 = A79), BOM!$G$15:$G$10001)</f>
        <v>0</v>
      </c>
      <c r="E79" s="90" t="s">
        <v>1</v>
      </c>
    </row>
    <row r="80" spans="1:5" s="91" customFormat="1" ht="12">
      <c r="A80" s="90" t="s">
        <v>714</v>
      </c>
      <c r="B80" s="90"/>
      <c r="C80" s="90"/>
      <c r="D80" s="90" cm="1">
        <f t="array" ref="D80">SUMPRODUCT((BOM!$I$15:$I$10001 = A80) + (BOM!$J$15:$J$10001 = A80) + (BOM!$K$15:$K$10001 = A80) + (BOM!$L$15:$L$10001 = A80) + (BOM!$M$15:$M$10001 = A80) + (BOM!$N$15:$N$10001 = A80) + (BOM!$O$15:$O$10001 = A80), BOM!$G$15:$G$10001)</f>
        <v>0</v>
      </c>
      <c r="E80" s="90" t="s">
        <v>1</v>
      </c>
    </row>
    <row r="81" spans="1:11" ht="15" thickBot="1"/>
    <row r="82" spans="1:11" s="39" customFormat="1" ht="26.4" customHeight="1" thickBot="1">
      <c r="A82" s="37" t="s">
        <v>410</v>
      </c>
      <c r="B82" s="38"/>
      <c r="C82" s="38"/>
      <c r="D82" s="38"/>
      <c r="E82" s="38"/>
      <c r="F82" s="37"/>
      <c r="G82" s="37"/>
      <c r="H82" s="37"/>
      <c r="I82" s="37"/>
      <c r="J82" s="37"/>
    </row>
    <row r="83" spans="1:11" ht="15" thickBot="1"/>
    <row r="84" spans="1:11" ht="33.6" customHeight="1" thickBot="1">
      <c r="A84" s="430" t="s">
        <v>411</v>
      </c>
      <c r="B84" s="431"/>
      <c r="C84" s="431"/>
      <c r="D84" s="431"/>
      <c r="E84" s="432"/>
      <c r="F84" s="178" t="s">
        <v>412</v>
      </c>
      <c r="H84" s="179" t="s">
        <v>156</v>
      </c>
      <c r="I84" s="179" t="s">
        <v>157</v>
      </c>
      <c r="J84" s="179" t="s">
        <v>158</v>
      </c>
      <c r="K84" s="179" t="s">
        <v>159</v>
      </c>
    </row>
    <row r="85" spans="1:11" s="50" customFormat="1" ht="13.5" customHeight="1">
      <c r="A85" s="428" t="s">
        <v>413</v>
      </c>
      <c r="B85" s="428"/>
      <c r="C85" s="428"/>
      <c r="D85" s="428"/>
      <c r="E85" s="428"/>
      <c r="F85" s="180">
        <f>SUM(H85:K85)</f>
        <v>0</v>
      </c>
      <c r="G85" s="110"/>
      <c r="H85" s="80">
        <f>SUMIF(BOM!$U$15:$U$213,"*van*",BOM!$BG$15:$BG$213)</f>
        <v>0</v>
      </c>
      <c r="I85" s="80">
        <f>SUMIF(BOM!$AE$15:$AE$213,"*van*",BOM!$BH$15:$BH$213)</f>
        <v>0</v>
      </c>
      <c r="J85" s="80">
        <f>SUMIF(BOM!$AO$15:$AO$213,"*van*",BOM!$BI$15:$BMW$213)</f>
        <v>0</v>
      </c>
      <c r="K85" s="80">
        <f>SUMIF(BOM!$AY$15:$AY$213,"*van*",BOM!$BJ$15:$BJ$213)</f>
        <v>0</v>
      </c>
    </row>
    <row r="86" spans="1:11" s="50" customFormat="1" ht="13.5" customHeight="1">
      <c r="A86" s="427" t="s">
        <v>414</v>
      </c>
      <c r="B86" s="427"/>
      <c r="C86" s="427"/>
      <c r="D86" s="427"/>
      <c r="E86" s="427"/>
      <c r="F86" s="181">
        <f>SUM(H86:K86)</f>
        <v>0</v>
      </c>
      <c r="G86" s="110"/>
      <c r="H86" s="80">
        <f>SUMIF(BOM!$U$15:$U$213,"*light*",BOM!$BG$15:$BG$213)</f>
        <v>0</v>
      </c>
      <c r="I86" s="80">
        <f>SUMIF(BOM!$AE$15:$AE$213,"*light*",BOM!$BH$15:$BH$213)</f>
        <v>0</v>
      </c>
      <c r="J86" s="80">
        <f>SUMIF(BOM!$AO$15:$AO$213,"*light*",BOM!$BI$15:$BMW$213)</f>
        <v>0</v>
      </c>
      <c r="K86" s="80">
        <f>SUMIF(BOM!$AY$15:$AY$213,"*light*",BOM!$BJ$15:$BJ$213)</f>
        <v>0</v>
      </c>
    </row>
    <row r="87" spans="1:11">
      <c r="A87" s="427" t="s">
        <v>415</v>
      </c>
      <c r="B87" s="427"/>
      <c r="C87" s="427"/>
      <c r="D87" s="427"/>
      <c r="E87" s="427"/>
      <c r="F87" s="181">
        <f t="shared" ref="F87:F93" si="0">SUM(H87:K87)</f>
        <v>0</v>
      </c>
      <c r="H87" s="80">
        <f>SUMIF(BOM!$U$15:$U$213,"*medium*",BOM!$BG$15:$BG$213)</f>
        <v>0</v>
      </c>
      <c r="I87" s="80">
        <f>SUMIF(BOM!$AE$15:$AE$213,"*medium*",BOM!$BH$15:$BH$213)</f>
        <v>0</v>
      </c>
      <c r="J87" s="80">
        <f>SUMIF(BOM!$AO$15:$AO$213,"*medium*",BOM!$BI$15:$BMW$213)</f>
        <v>0</v>
      </c>
      <c r="K87" s="80">
        <f>SUMIF(BOM!$AY$15:$AY$213,"*medium*",BOM!$BJ$15:$BJ$213)</f>
        <v>0</v>
      </c>
    </row>
    <row r="88" spans="1:11">
      <c r="A88" s="427" t="s">
        <v>416</v>
      </c>
      <c r="B88" s="427"/>
      <c r="C88" s="427"/>
      <c r="D88" s="427"/>
      <c r="E88" s="427"/>
      <c r="F88" s="181">
        <f t="shared" si="0"/>
        <v>0</v>
      </c>
      <c r="H88" s="80">
        <f>SUMIF(BOM!$U$15:$U$213,"*single*",BOM!$BG$15:$BG$213)</f>
        <v>0</v>
      </c>
      <c r="I88" s="80">
        <f>SUMIF(BOM!$AE$15:$AE$213,"*single*",BOM!$BH$15:$BH$213)</f>
        <v>0</v>
      </c>
      <c r="J88" s="80">
        <f>SUMIF(BOM!$AO$15:$AO$213,"*single*",BOM!$BI$15:$BMW$213)</f>
        <v>0</v>
      </c>
      <c r="K88" s="80">
        <f>SUMIF(BOM!$AY$15:$AY$213,"*single*",BOM!$BJ$15:$BJ$213)</f>
        <v>0</v>
      </c>
    </row>
    <row r="89" spans="1:11">
      <c r="A89" s="427" t="s">
        <v>417</v>
      </c>
      <c r="B89" s="427"/>
      <c r="C89" s="427"/>
      <c r="D89" s="427"/>
      <c r="E89" s="427"/>
      <c r="F89" s="181">
        <f t="shared" si="0"/>
        <v>0</v>
      </c>
      <c r="H89" s="80">
        <f>SUMIF(BOM!$U$15:$U$213,"*combo*",BOM!$BG$15:$BG$213)</f>
        <v>0</v>
      </c>
      <c r="I89" s="80">
        <f>SUMIF(BOM!$AE$15:$AE$213,"*combo*",BOM!$BH$15:$BH$213)</f>
        <v>0</v>
      </c>
      <c r="J89" s="80">
        <f>SUMIF(BOM!$AO$15:$AO$213,"*combo*",BOM!$BI$15:$BMW$213)</f>
        <v>0</v>
      </c>
      <c r="K89" s="80">
        <f>SUMIF(BOM!$AY$15:$AY$213,"*combo*",BOM!$BJ$15:$BJ$213)</f>
        <v>0</v>
      </c>
    </row>
    <row r="90" spans="1:11">
      <c r="A90" s="427" t="s">
        <v>418</v>
      </c>
      <c r="B90" s="427"/>
      <c r="C90" s="427"/>
      <c r="D90" s="427"/>
      <c r="E90" s="427"/>
      <c r="F90" s="181">
        <f t="shared" si="0"/>
        <v>0</v>
      </c>
      <c r="H90" s="80">
        <f>SUMIF(BOM!$U$15:$U$213,"*containership*",BOM!$BG$15:$BG$213)</f>
        <v>0</v>
      </c>
      <c r="I90" s="80">
        <f>SUMIF(BOM!$AE$15:$AE$213,"*containership*",BOM!$BH$15:$BH$213)</f>
        <v>0</v>
      </c>
      <c r="J90" s="80">
        <f>SUMIF(BOM!$AO$15:$AO$213,"*containership*",BOM!$BI$15:$BMW$213)</f>
        <v>0</v>
      </c>
      <c r="K90" s="80">
        <f>SUMIF(BOM!$AY$15:$AY$213,"*containership*",BOM!$BJ$15:$BJ$213)</f>
        <v>0</v>
      </c>
    </row>
    <row r="91" spans="1:11">
      <c r="A91" s="427" t="s">
        <v>2</v>
      </c>
      <c r="B91" s="427"/>
      <c r="C91" s="427"/>
      <c r="D91" s="427"/>
      <c r="E91" s="427"/>
      <c r="F91" s="181">
        <f t="shared" si="0"/>
        <v>0</v>
      </c>
      <c r="H91" s="80">
        <f>SUMIF(BOM!$U$15:$U$213,"*barge*",BOM!$BG$15:$BG$213)</f>
        <v>0</v>
      </c>
      <c r="I91" s="80">
        <f>SUMIF(BOM!$AE$15:$AE$213,"*barge*",BOM!$BH$15:$BH$213)</f>
        <v>0</v>
      </c>
      <c r="J91" s="80">
        <f>SUMIF(BOM!$AO$15:$AO$213,"*barge*",BOM!$BI$15:$BMW$213)</f>
        <v>0</v>
      </c>
      <c r="K91" s="80">
        <f>SUMIF(BOM!$AY$15:$AY$213,"*barge*",BOM!$BJ$15:$BJ$213)</f>
        <v>0</v>
      </c>
    </row>
    <row r="92" spans="1:11">
      <c r="A92" s="427" t="s">
        <v>419</v>
      </c>
      <c r="B92" s="427"/>
      <c r="C92" s="427"/>
      <c r="D92" s="427"/>
      <c r="E92" s="427"/>
      <c r="F92" s="181">
        <f t="shared" si="0"/>
        <v>0</v>
      </c>
      <c r="H92" s="80">
        <f>SUMIF(BOM!$U$15:$U$213,"*air*",BOM!$BG$15:$BG$213)</f>
        <v>0</v>
      </c>
      <c r="I92" s="80">
        <f>SUMIF(BOM!$AE$15:$AE$213,"*air *",BOM!$BH$15:$BH$213)</f>
        <v>0</v>
      </c>
      <c r="J92" s="80">
        <f>SUMIF(BOM!$AO$15:$AO$213,"*air *",BOM!$BI$15:$BMW$213)</f>
        <v>0</v>
      </c>
      <c r="K92" s="80">
        <f>SUMIF(BOM!$AY$15:$AY$213,"*air *",BOM!$BJ$15:$BJ$213)</f>
        <v>0</v>
      </c>
    </row>
    <row r="93" spans="1:11">
      <c r="A93" s="427" t="s">
        <v>420</v>
      </c>
      <c r="B93" s="427"/>
      <c r="C93" s="427"/>
      <c r="D93" s="427"/>
      <c r="E93" s="427"/>
      <c r="F93" s="181">
        <f t="shared" si="0"/>
        <v>0</v>
      </c>
      <c r="H93" s="80">
        <f>SUMIF(BOM!$U$15:$U$213,"*rail *",BOM!$BG$15:$BG$213)</f>
        <v>0</v>
      </c>
      <c r="I93" s="80">
        <f>SUMIF(BOM!$AE$15:$AE$213,"*rail *",BOM!$BH$15:$BH$213)</f>
        <v>0</v>
      </c>
      <c r="J93" s="80">
        <f>SUMIF(BOM!$AO$15:$AO$213,"*rail *",BOM!$BI$15:$BMW$213)</f>
        <v>0</v>
      </c>
      <c r="K93" s="80">
        <f>SUMIF(BOM!$AY$15:$AY$213,"*rail *",BOM!$BJ$15:$BJ$213)</f>
        <v>0</v>
      </c>
    </row>
    <row r="94" spans="1:11" ht="15" thickBot="1">
      <c r="F94" s="182">
        <f>SUM(F85:F93)</f>
        <v>0</v>
      </c>
      <c r="H94" s="183">
        <f>SUM(H85:H93)</f>
        <v>0</v>
      </c>
      <c r="I94" s="183">
        <f t="shared" ref="I94:K94" si="1">SUM(I85:I93)</f>
        <v>0</v>
      </c>
      <c r="J94" s="183">
        <f t="shared" si="1"/>
        <v>0</v>
      </c>
      <c r="K94" s="183">
        <f t="shared" si="1"/>
        <v>0</v>
      </c>
    </row>
    <row r="95" spans="1:11" s="39" customFormat="1" ht="26.4" customHeight="1" thickBot="1">
      <c r="A95" s="37" t="s">
        <v>421</v>
      </c>
      <c r="B95" s="38"/>
      <c r="C95" s="38"/>
      <c r="D95" s="38"/>
      <c r="E95" s="38"/>
      <c r="F95" s="37"/>
      <c r="G95" s="37"/>
      <c r="H95" s="37"/>
      <c r="I95" s="37"/>
      <c r="J95" s="37"/>
    </row>
    <row r="96" spans="1:11">
      <c r="A96" s="184" t="s">
        <v>422</v>
      </c>
      <c r="B96" s="184"/>
      <c r="C96" s="184"/>
    </row>
    <row r="97" spans="1:3">
      <c r="A97" s="184" t="s">
        <v>423</v>
      </c>
      <c r="B97" s="184"/>
      <c r="C97" s="184"/>
    </row>
  </sheetData>
  <sheetProtection algorithmName="SHA-512" hashValue="ffwv3EreXL5GIlhiS4Q84dV7UjuEoimB2Ly5M5Fibg49SRGR2ucgTNQZKNjriQhVMTeGVhsjXuGm+aGMLvaD8w==" saltValue="0o9Ln/ezTWSlteniDucVRg==" spinCount="100000" sheet="1" selectLockedCells="1" selectUnlockedCells="1"/>
  <mergeCells count="11">
    <mergeCell ref="A2:H3"/>
    <mergeCell ref="A84:E84"/>
    <mergeCell ref="A86:E86"/>
    <mergeCell ref="A87:E87"/>
    <mergeCell ref="A88:E88"/>
    <mergeCell ref="A90:E90"/>
    <mergeCell ref="A91:E91"/>
    <mergeCell ref="A92:E92"/>
    <mergeCell ref="A93:E93"/>
    <mergeCell ref="A85:E85"/>
    <mergeCell ref="A89:E8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29B7-3BB7-4D3E-880A-BA02B0AEA5CF}">
  <sheetPr codeName="Sheet10">
    <tabColor rgb="FFFFCC99"/>
  </sheetPr>
  <dimension ref="A1:BE126"/>
  <sheetViews>
    <sheetView showGridLines="0" zoomScaleNormal="100" workbookViewId="0">
      <selection activeCell="C23" sqref="C23"/>
    </sheetView>
  </sheetViews>
  <sheetFormatPr defaultColWidth="8.88671875" defaultRowHeight="14.4" outlineLevelRow="1"/>
  <cols>
    <col min="1" max="1" width="49.88671875" style="4" customWidth="1"/>
    <col min="2" max="2" width="14.33203125" style="4" customWidth="1"/>
    <col min="3" max="3" width="18.44140625" style="4" bestFit="1" customWidth="1"/>
    <col min="4" max="4" width="20.5546875" style="4" customWidth="1"/>
    <col min="5" max="5" width="10.6640625" style="4" customWidth="1"/>
    <col min="6" max="7" width="18.6640625" style="4" customWidth="1"/>
    <col min="8" max="8" width="21.33203125" style="4" customWidth="1"/>
    <col min="9" max="9" width="10.6640625" style="4" customWidth="1"/>
    <col min="10" max="10" width="20.6640625" style="4" customWidth="1"/>
    <col min="11" max="11" width="13" style="4" customWidth="1"/>
    <col min="12" max="12" width="21" style="4" customWidth="1"/>
    <col min="13" max="13" width="14.5546875" style="4" customWidth="1"/>
    <col min="14" max="14" width="21.33203125" style="4" customWidth="1"/>
    <col min="15" max="15" width="14.33203125" style="4" customWidth="1"/>
    <col min="16" max="16" width="32" style="4" customWidth="1"/>
    <col min="17" max="17" width="11.6640625" style="4" customWidth="1"/>
    <col min="18" max="18" width="27.5546875" style="4" customWidth="1"/>
    <col min="19" max="19" width="27.33203125" style="4" customWidth="1"/>
    <col min="20" max="20" width="54.33203125" style="4" customWidth="1"/>
    <col min="21" max="36" width="8.88671875" style="4"/>
    <col min="37" max="37" width="16.5546875" style="4" customWidth="1"/>
    <col min="38" max="16384" width="8.88671875" style="4"/>
  </cols>
  <sheetData>
    <row r="1" spans="1:57" s="2" customFormat="1" ht="35.700000000000003" customHeight="1" thickTop="1" thickBot="1">
      <c r="A1" s="2" t="s">
        <v>860</v>
      </c>
    </row>
    <row r="2" spans="1:57" ht="14.7" customHeight="1" thickTop="1">
      <c r="A2" s="433" t="s">
        <v>424</v>
      </c>
      <c r="B2" s="433"/>
      <c r="C2" s="433"/>
      <c r="D2" s="433"/>
      <c r="E2" s="433"/>
      <c r="F2" s="433"/>
      <c r="G2" s="34"/>
      <c r="H2" s="34"/>
      <c r="I2" s="34"/>
      <c r="J2" s="34"/>
      <c r="K2" s="34"/>
      <c r="L2" s="34"/>
      <c r="M2" s="34"/>
      <c r="N2" s="34"/>
      <c r="O2" s="117"/>
    </row>
    <row r="3" spans="1:57">
      <c r="A3" s="434"/>
      <c r="B3" s="434"/>
      <c r="C3" s="434"/>
      <c r="D3" s="434"/>
      <c r="E3" s="434"/>
      <c r="F3" s="434"/>
      <c r="G3" s="34"/>
      <c r="H3" s="34"/>
      <c r="I3" s="34"/>
      <c r="J3" s="34"/>
      <c r="K3" s="34"/>
      <c r="L3" s="34"/>
      <c r="M3" s="34"/>
      <c r="N3" s="34"/>
      <c r="O3" s="117"/>
    </row>
    <row r="4" spans="1:57">
      <c r="A4" s="434"/>
      <c r="B4" s="434"/>
      <c r="C4" s="434"/>
      <c r="D4" s="434"/>
      <c r="E4" s="434"/>
      <c r="F4" s="434"/>
      <c r="G4" s="118"/>
      <c r="H4" s="118"/>
      <c r="I4" s="34"/>
      <c r="J4" s="34"/>
      <c r="K4" s="34"/>
      <c r="L4" s="34"/>
      <c r="M4" s="34"/>
      <c r="N4" s="34"/>
      <c r="O4" s="117"/>
    </row>
    <row r="5" spans="1:57" ht="29.4" customHeight="1">
      <c r="A5" s="94" t="s">
        <v>107</v>
      </c>
      <c r="B5" s="94"/>
      <c r="E5" s="57"/>
      <c r="F5" s="57"/>
    </row>
    <row r="6" spans="1:57">
      <c r="A6" s="119" t="s">
        <v>108</v>
      </c>
      <c r="B6" s="119"/>
      <c r="C6" s="290">
        <f>GEN_EPD!C59</f>
        <v>0</v>
      </c>
      <c r="D6" s="4" t="str">
        <f>GEN_EPD!D59</f>
        <v>kg</v>
      </c>
      <c r="E6" s="120"/>
      <c r="F6" s="57"/>
      <c r="G6" s="120"/>
      <c r="H6" s="120"/>
      <c r="O6" s="121"/>
      <c r="P6" s="121"/>
      <c r="Q6" s="121"/>
      <c r="R6" s="121"/>
      <c r="S6" s="121"/>
      <c r="T6" s="121"/>
      <c r="U6" s="121"/>
      <c r="V6" s="121"/>
      <c r="W6" s="121"/>
      <c r="X6" s="121"/>
      <c r="Y6" s="121"/>
      <c r="Z6" s="121"/>
      <c r="AA6" s="121"/>
      <c r="AB6" s="121"/>
      <c r="AC6" s="121"/>
      <c r="AD6" s="121"/>
      <c r="AG6" s="121"/>
      <c r="AH6" s="121"/>
      <c r="AI6" s="121"/>
      <c r="AJ6" s="121"/>
      <c r="AK6" s="121"/>
      <c r="AL6" s="121"/>
      <c r="AM6" s="121"/>
      <c r="AP6" s="121"/>
      <c r="AQ6" s="121"/>
      <c r="AR6" s="121"/>
      <c r="AS6" s="121"/>
      <c r="AT6" s="121"/>
      <c r="AU6" s="121"/>
      <c r="AV6" s="121"/>
      <c r="AY6" s="121"/>
      <c r="AZ6" s="121"/>
      <c r="BA6" s="121"/>
      <c r="BB6" s="121"/>
      <c r="BC6" s="121"/>
      <c r="BD6" s="121"/>
      <c r="BE6" s="121"/>
    </row>
    <row r="7" spans="1:57">
      <c r="A7" s="119" t="s">
        <v>110</v>
      </c>
      <c r="B7" s="119"/>
      <c r="C7" s="274">
        <f>IFERROR((YEAR(GEN_EPD!$F$23)-YEAR(GEN_EPD!$C$23))*12+(MONTH(GEN_EPD!$F$23)-MONTH(GEN_EPD!$C$23)),"Error in calculation")</f>
        <v>0</v>
      </c>
      <c r="D7" s="4" t="s">
        <v>111</v>
      </c>
      <c r="E7" s="120"/>
      <c r="F7" s="57"/>
      <c r="O7" s="121"/>
      <c r="P7" s="121"/>
      <c r="Q7" s="121"/>
      <c r="R7" s="121"/>
      <c r="S7" s="121"/>
      <c r="T7" s="121"/>
      <c r="U7" s="121"/>
      <c r="V7" s="121"/>
      <c r="W7" s="121"/>
      <c r="X7" s="121"/>
      <c r="Y7" s="121"/>
      <c r="Z7" s="121"/>
      <c r="AA7" s="121"/>
      <c r="AB7" s="121"/>
      <c r="AC7" s="121"/>
      <c r="AD7" s="121"/>
      <c r="AG7" s="121"/>
      <c r="AH7" s="121"/>
      <c r="AI7" s="121"/>
      <c r="AJ7" s="121"/>
      <c r="AK7" s="121"/>
      <c r="AL7" s="121"/>
      <c r="AM7" s="121"/>
      <c r="AP7" s="121"/>
      <c r="AQ7" s="121"/>
      <c r="AR7" s="121"/>
      <c r="AS7" s="121"/>
      <c r="AT7" s="121"/>
      <c r="AU7" s="121"/>
      <c r="AV7" s="121"/>
      <c r="AY7" s="121"/>
      <c r="AZ7" s="121"/>
      <c r="BA7" s="121"/>
      <c r="BB7" s="121"/>
      <c r="BC7" s="121"/>
      <c r="BD7" s="121"/>
      <c r="BE7" s="121"/>
    </row>
    <row r="8" spans="1:57">
      <c r="A8" s="119"/>
      <c r="B8" s="119"/>
      <c r="E8" s="57"/>
      <c r="F8" s="57"/>
    </row>
    <row r="9" spans="1:57">
      <c r="A9" s="119" t="s">
        <v>115</v>
      </c>
      <c r="B9" s="119"/>
      <c r="C9" s="275">
        <f>IFERROR((GEN_EPD!$C$30)/($C$7/12),0)</f>
        <v>0</v>
      </c>
      <c r="D9" s="4" t="s">
        <v>116</v>
      </c>
      <c r="E9" s="122"/>
      <c r="F9" s="57"/>
    </row>
    <row r="10" spans="1:57">
      <c r="A10" s="119" t="s">
        <v>115</v>
      </c>
      <c r="B10" s="119"/>
      <c r="C10" s="275">
        <f>IFERROR(($C$9*GEN_EPD!$C$57/1000),0)</f>
        <v>0</v>
      </c>
      <c r="D10" s="4" t="s">
        <v>425</v>
      </c>
      <c r="E10" s="122"/>
      <c r="F10" s="57"/>
    </row>
    <row r="11" spans="1:57">
      <c r="A11" s="119" t="s">
        <v>115</v>
      </c>
      <c r="B11" s="119"/>
      <c r="C11" s="291">
        <f>IFERROR((GEN_EPD!$C$30)*$C$6*($C$7/12),0)</f>
        <v>0</v>
      </c>
      <c r="D11" s="4" t="s">
        <v>118</v>
      </c>
      <c r="E11" s="122"/>
      <c r="F11" s="57"/>
    </row>
    <row r="12" spans="1:57">
      <c r="A12" s="119"/>
      <c r="B12" s="119"/>
      <c r="C12" s="123"/>
      <c r="E12" s="122"/>
      <c r="F12" s="57"/>
    </row>
    <row r="13" spans="1:57">
      <c r="A13" s="119" t="s">
        <v>821</v>
      </c>
      <c r="B13" s="119"/>
      <c r="C13" s="292"/>
      <c r="D13" s="60" t="s">
        <v>1</v>
      </c>
      <c r="E13" s="122"/>
      <c r="F13" s="57"/>
    </row>
    <row r="14" spans="1:57">
      <c r="A14" s="119" t="s">
        <v>820</v>
      </c>
      <c r="B14" s="119"/>
      <c r="C14" s="293"/>
      <c r="D14" s="60" t="s">
        <v>1</v>
      </c>
      <c r="E14" s="122"/>
      <c r="F14" s="57"/>
    </row>
    <row r="15" spans="1:57">
      <c r="A15" s="124" t="s">
        <v>426</v>
      </c>
      <c r="B15" s="124"/>
      <c r="C15" s="294" t="str">
        <f>IFERROR(C13/(C13+C14),"")</f>
        <v/>
      </c>
      <c r="D15" s="125"/>
      <c r="E15" s="57"/>
      <c r="F15" s="57"/>
      <c r="G15" s="57"/>
      <c r="H15" s="57"/>
    </row>
    <row r="17" spans="1:12" ht="18.600000000000001" thickBot="1">
      <c r="A17" s="126" t="s">
        <v>427</v>
      </c>
      <c r="B17" s="126"/>
    </row>
    <row r="18" spans="1:12" s="39" customFormat="1" ht="26.4" customHeight="1" thickBot="1">
      <c r="A18" s="37" t="s">
        <v>428</v>
      </c>
      <c r="B18" s="37"/>
      <c r="C18" s="38"/>
      <c r="D18" s="38"/>
      <c r="E18" s="38"/>
      <c r="F18" s="38"/>
      <c r="G18" s="38"/>
      <c r="H18" s="37"/>
      <c r="I18" s="37"/>
      <c r="J18" s="37"/>
      <c r="K18" s="37"/>
      <c r="L18" s="37"/>
    </row>
    <row r="20" spans="1:12">
      <c r="A20" s="13" t="s">
        <v>429</v>
      </c>
      <c r="C20" s="276"/>
    </row>
    <row r="21" spans="1:12" ht="15" thickBot="1"/>
    <row r="22" spans="1:12" ht="37.5" customHeight="1">
      <c r="B22" s="127" t="s">
        <v>430</v>
      </c>
      <c r="C22" s="128" t="s">
        <v>431</v>
      </c>
      <c r="D22" s="129" t="s">
        <v>432</v>
      </c>
      <c r="E22" s="129" t="s">
        <v>433</v>
      </c>
      <c r="F22" s="129" t="s">
        <v>434</v>
      </c>
      <c r="G22" s="129" t="s">
        <v>435</v>
      </c>
      <c r="H22" s="130" t="s">
        <v>436</v>
      </c>
      <c r="I22" s="446" t="s">
        <v>122</v>
      </c>
      <c r="J22" s="446"/>
      <c r="K22" s="446"/>
    </row>
    <row r="23" spans="1:12">
      <c r="A23" s="131" t="s">
        <v>437</v>
      </c>
      <c r="B23" s="132" t="e">
        <f>C23*$C$15/$C$9</f>
        <v>#VALUE!</v>
      </c>
      <c r="C23" s="295"/>
      <c r="D23" s="296"/>
      <c r="E23" s="297"/>
      <c r="F23" s="297"/>
      <c r="G23" s="297"/>
      <c r="H23" s="298"/>
      <c r="I23" s="436"/>
      <c r="J23" s="436"/>
      <c r="K23" s="436"/>
    </row>
    <row r="24" spans="1:12">
      <c r="A24" s="131" t="s">
        <v>438</v>
      </c>
      <c r="B24" s="132" t="e">
        <f>C24*$C$15/$C$9</f>
        <v>#VALUE!</v>
      </c>
      <c r="C24" s="299"/>
      <c r="D24" s="296"/>
      <c r="E24" s="297"/>
      <c r="F24" s="297"/>
      <c r="G24" s="297"/>
      <c r="H24" s="298"/>
      <c r="I24" s="436"/>
      <c r="J24" s="436"/>
      <c r="K24" s="436"/>
    </row>
    <row r="25" spans="1:12">
      <c r="A25" s="131" t="s">
        <v>439</v>
      </c>
      <c r="B25" s="132" t="e">
        <f>C25*$C$15/$C$9</f>
        <v>#VALUE!</v>
      </c>
      <c r="C25" s="299"/>
      <c r="D25" s="296"/>
      <c r="E25" s="297"/>
      <c r="F25" s="297"/>
      <c r="G25" s="297"/>
      <c r="H25" s="298"/>
      <c r="I25" s="436"/>
      <c r="J25" s="436"/>
      <c r="K25" s="436"/>
    </row>
    <row r="26" spans="1:12">
      <c r="A26" s="131" t="s">
        <v>440</v>
      </c>
      <c r="B26" s="132" t="e">
        <f>C26*$C$15/$C$9</f>
        <v>#VALUE!</v>
      </c>
      <c r="C26" s="299"/>
      <c r="D26" s="296"/>
      <c r="E26" s="297"/>
      <c r="F26" s="297"/>
      <c r="G26" s="297"/>
      <c r="H26" s="298"/>
      <c r="I26" s="436"/>
      <c r="J26" s="436"/>
      <c r="K26" s="436"/>
    </row>
    <row r="27" spans="1:12">
      <c r="A27" s="131" t="s">
        <v>823</v>
      </c>
      <c r="B27" s="132" t="e">
        <f t="shared" ref="B27:B28" si="0">C27*$C$15/$C$9</f>
        <v>#VALUE!</v>
      </c>
      <c r="C27" s="299"/>
      <c r="D27" s="296"/>
      <c r="E27" s="297"/>
      <c r="F27" s="297"/>
      <c r="G27" s="297"/>
      <c r="H27" s="298"/>
      <c r="I27" s="300"/>
      <c r="J27" s="300"/>
      <c r="K27" s="300"/>
    </row>
    <row r="28" spans="1:12">
      <c r="A28" s="131" t="s">
        <v>824</v>
      </c>
      <c r="B28" s="132" t="e">
        <f t="shared" si="0"/>
        <v>#VALUE!</v>
      </c>
      <c r="C28" s="299"/>
      <c r="D28" s="296"/>
      <c r="E28" s="297"/>
      <c r="F28" s="297"/>
      <c r="G28" s="297"/>
      <c r="H28" s="298"/>
      <c r="I28" s="300"/>
      <c r="J28" s="300"/>
      <c r="K28" s="300"/>
    </row>
    <row r="29" spans="1:12" ht="14.25" customHeight="1">
      <c r="A29" s="131" t="s">
        <v>441</v>
      </c>
      <c r="B29" s="132" t="e">
        <f>C29*$C$15/$C$9</f>
        <v>#VALUE!</v>
      </c>
      <c r="C29" s="299"/>
      <c r="D29" s="296"/>
      <c r="E29" s="297"/>
      <c r="F29" s="297"/>
      <c r="G29" s="297"/>
      <c r="H29" s="298"/>
      <c r="I29" s="436"/>
      <c r="J29" s="436"/>
      <c r="K29" s="436"/>
    </row>
    <row r="30" spans="1:12" ht="15" thickBot="1">
      <c r="A30" s="133" t="s">
        <v>442</v>
      </c>
      <c r="B30" s="134" t="e">
        <f>C30*$C$15/$C$9</f>
        <v>#VALUE!</v>
      </c>
      <c r="C30" s="301"/>
      <c r="D30" s="296"/>
      <c r="E30" s="297"/>
      <c r="F30" s="297"/>
      <c r="G30" s="297"/>
      <c r="H30" s="298"/>
      <c r="I30" s="436"/>
      <c r="J30" s="436"/>
      <c r="K30" s="436"/>
    </row>
    <row r="31" spans="1:12">
      <c r="A31" s="135" t="s">
        <v>443</v>
      </c>
      <c r="B31" s="11"/>
    </row>
    <row r="32" spans="1:12">
      <c r="A32" s="136" t="s">
        <v>444</v>
      </c>
      <c r="B32" s="11"/>
    </row>
    <row r="33" spans="1:32">
      <c r="A33" s="11"/>
      <c r="B33" s="11"/>
      <c r="D33" s="4" t="s">
        <v>822</v>
      </c>
    </row>
    <row r="34" spans="1:32" ht="15" thickBot="1">
      <c r="A34" s="135" t="s">
        <v>445</v>
      </c>
      <c r="B34" s="11"/>
    </row>
    <row r="35" spans="1:32" s="39" customFormat="1" ht="26.4" customHeight="1" thickBot="1">
      <c r="A35" s="37" t="s">
        <v>446</v>
      </c>
      <c r="B35" s="37"/>
      <c r="C35" s="38"/>
      <c r="D35" s="38"/>
      <c r="E35" s="38"/>
      <c r="F35" s="38"/>
      <c r="G35" s="38"/>
      <c r="H35" s="37"/>
      <c r="I35" s="37"/>
      <c r="J35" s="37"/>
      <c r="K35" s="37"/>
      <c r="L35" s="37"/>
    </row>
    <row r="36" spans="1:32" s="94" customFormat="1" ht="43.2" customHeight="1" outlineLevel="1">
      <c r="A36" s="137" t="s">
        <v>447</v>
      </c>
      <c r="B36" s="127" t="s">
        <v>430</v>
      </c>
      <c r="C36" s="138" t="s">
        <v>448</v>
      </c>
      <c r="D36" s="139" t="s">
        <v>432</v>
      </c>
      <c r="E36" s="139" t="s">
        <v>433</v>
      </c>
      <c r="F36" s="139" t="s">
        <v>434</v>
      </c>
      <c r="G36" s="139" t="s">
        <v>435</v>
      </c>
      <c r="H36" s="140" t="s">
        <v>436</v>
      </c>
      <c r="I36" s="138" t="s">
        <v>449</v>
      </c>
      <c r="J36" s="141" t="s">
        <v>432</v>
      </c>
      <c r="K36" s="139" t="s">
        <v>433</v>
      </c>
      <c r="L36" s="139" t="s">
        <v>434</v>
      </c>
      <c r="M36" s="139" t="s">
        <v>435</v>
      </c>
      <c r="N36" s="140" t="s">
        <v>436</v>
      </c>
      <c r="O36" s="446" t="s">
        <v>122</v>
      </c>
      <c r="P36" s="446"/>
      <c r="Q36" s="446"/>
      <c r="AF36" s="142"/>
    </row>
    <row r="37" spans="1:32" outlineLevel="1">
      <c r="A37" s="143" t="s">
        <v>450</v>
      </c>
      <c r="B37" s="132" t="e">
        <f>C37*$C$15/$C$9</f>
        <v>#VALUE!</v>
      </c>
      <c r="C37" s="299"/>
      <c r="D37" s="302"/>
      <c r="E37" s="303"/>
      <c r="F37" s="303"/>
      <c r="G37" s="303"/>
      <c r="H37" s="304"/>
      <c r="I37" s="305"/>
      <c r="J37" s="306"/>
      <c r="K37" s="303"/>
      <c r="L37" s="303"/>
      <c r="M37" s="303"/>
      <c r="N37" s="304"/>
      <c r="O37" s="436"/>
      <c r="P37" s="436"/>
      <c r="Q37" s="436"/>
    </row>
    <row r="38" spans="1:32" outlineLevel="1">
      <c r="A38" s="143" t="s">
        <v>451</v>
      </c>
      <c r="B38" s="144" t="e">
        <f t="shared" ref="B38:B45" si="1">C38*$C$15/$C$9</f>
        <v>#VALUE!</v>
      </c>
      <c r="C38" s="299"/>
      <c r="D38" s="302"/>
      <c r="E38" s="303"/>
      <c r="F38" s="303"/>
      <c r="G38" s="303"/>
      <c r="H38" s="304"/>
      <c r="I38" s="305"/>
      <c r="J38" s="306"/>
      <c r="K38" s="303"/>
      <c r="L38" s="303"/>
      <c r="M38" s="303"/>
      <c r="N38" s="304"/>
      <c r="O38" s="436"/>
      <c r="P38" s="436"/>
      <c r="Q38" s="436"/>
    </row>
    <row r="39" spans="1:32" outlineLevel="1">
      <c r="A39" s="143" t="s">
        <v>452</v>
      </c>
      <c r="B39" s="144" t="e">
        <f t="shared" si="1"/>
        <v>#VALUE!</v>
      </c>
      <c r="C39" s="299"/>
      <c r="D39" s="302"/>
      <c r="E39" s="303"/>
      <c r="F39" s="303"/>
      <c r="G39" s="303"/>
      <c r="H39" s="304"/>
      <c r="I39" s="305"/>
      <c r="J39" s="306"/>
      <c r="K39" s="303"/>
      <c r="L39" s="303"/>
      <c r="M39" s="303"/>
      <c r="N39" s="304"/>
      <c r="O39" s="436"/>
      <c r="P39" s="436"/>
      <c r="Q39" s="436"/>
    </row>
    <row r="40" spans="1:32" outlineLevel="1">
      <c r="A40" s="143" t="s">
        <v>453</v>
      </c>
      <c r="B40" s="144" t="e">
        <f t="shared" si="1"/>
        <v>#VALUE!</v>
      </c>
      <c r="C40" s="299"/>
      <c r="D40" s="302"/>
      <c r="E40" s="303"/>
      <c r="F40" s="303"/>
      <c r="G40" s="303"/>
      <c r="H40" s="304"/>
      <c r="I40" s="305"/>
      <c r="J40" s="306"/>
      <c r="K40" s="303"/>
      <c r="L40" s="303"/>
      <c r="M40" s="303"/>
      <c r="N40" s="304"/>
      <c r="O40" s="436"/>
      <c r="P40" s="436"/>
      <c r="Q40" s="436"/>
    </row>
    <row r="41" spans="1:32" outlineLevel="1">
      <c r="A41" s="143" t="s">
        <v>454</v>
      </c>
      <c r="B41" s="144" t="e">
        <f t="shared" si="1"/>
        <v>#VALUE!</v>
      </c>
      <c r="C41" s="299"/>
      <c r="D41" s="302"/>
      <c r="E41" s="303"/>
      <c r="F41" s="303"/>
      <c r="G41" s="303"/>
      <c r="H41" s="304"/>
      <c r="I41" s="305"/>
      <c r="J41" s="306"/>
      <c r="K41" s="303"/>
      <c r="L41" s="303"/>
      <c r="M41" s="303"/>
      <c r="N41" s="304"/>
      <c r="O41" s="436"/>
      <c r="P41" s="436"/>
      <c r="Q41" s="436"/>
    </row>
    <row r="42" spans="1:32" outlineLevel="1">
      <c r="A42" s="143" t="s">
        <v>455</v>
      </c>
      <c r="B42" s="144" t="e">
        <f t="shared" si="1"/>
        <v>#VALUE!</v>
      </c>
      <c r="C42" s="299"/>
      <c r="D42" s="302"/>
      <c r="E42" s="303"/>
      <c r="F42" s="303"/>
      <c r="G42" s="303"/>
      <c r="H42" s="304"/>
      <c r="I42" s="305"/>
      <c r="J42" s="306"/>
      <c r="K42" s="303"/>
      <c r="L42" s="303"/>
      <c r="M42" s="303"/>
      <c r="N42" s="304"/>
      <c r="O42" s="436"/>
      <c r="P42" s="436"/>
      <c r="Q42" s="436"/>
    </row>
    <row r="43" spans="1:32" outlineLevel="1">
      <c r="A43" s="145" t="s">
        <v>456</v>
      </c>
      <c r="B43" s="144" t="e">
        <f t="shared" si="1"/>
        <v>#VALUE!</v>
      </c>
      <c r="C43" s="299"/>
      <c r="D43" s="302"/>
      <c r="E43" s="303"/>
      <c r="F43" s="303"/>
      <c r="G43" s="303"/>
      <c r="H43" s="304"/>
      <c r="I43" s="305"/>
      <c r="J43" s="306"/>
      <c r="K43" s="303"/>
      <c r="L43" s="303"/>
      <c r="M43" s="303"/>
      <c r="N43" s="304"/>
      <c r="O43" s="436"/>
      <c r="P43" s="436"/>
      <c r="Q43" s="436"/>
    </row>
    <row r="44" spans="1:32" outlineLevel="1">
      <c r="A44" s="145" t="s">
        <v>457</v>
      </c>
      <c r="B44" s="144" t="e">
        <f t="shared" si="1"/>
        <v>#VALUE!</v>
      </c>
      <c r="C44" s="299"/>
      <c r="D44" s="302"/>
      <c r="E44" s="303"/>
      <c r="F44" s="303"/>
      <c r="G44" s="303"/>
      <c r="H44" s="304"/>
      <c r="I44" s="305"/>
      <c r="J44" s="306"/>
      <c r="K44" s="303"/>
      <c r="L44" s="303"/>
      <c r="M44" s="303"/>
      <c r="N44" s="304"/>
      <c r="O44" s="436"/>
      <c r="P44" s="436"/>
      <c r="Q44" s="436"/>
    </row>
    <row r="45" spans="1:32" ht="15" outlineLevel="1" thickBot="1">
      <c r="A45" s="145" t="s">
        <v>458</v>
      </c>
      <c r="B45" s="144" t="e">
        <f t="shared" si="1"/>
        <v>#VALUE!</v>
      </c>
      <c r="C45" s="301"/>
      <c r="D45" s="307"/>
      <c r="E45" s="308"/>
      <c r="F45" s="308"/>
      <c r="G45" s="308"/>
      <c r="H45" s="309"/>
      <c r="I45" s="310"/>
      <c r="J45" s="311"/>
      <c r="K45" s="308"/>
      <c r="L45" s="308"/>
      <c r="M45" s="308"/>
      <c r="N45" s="309"/>
      <c r="O45" s="436"/>
      <c r="P45" s="436"/>
      <c r="Q45" s="436"/>
    </row>
    <row r="47" spans="1:32" ht="15" thickBot="1"/>
    <row r="48" spans="1:32" s="39" customFormat="1" ht="26.4" customHeight="1" thickBot="1">
      <c r="A48" s="37" t="s">
        <v>459</v>
      </c>
      <c r="B48" s="37"/>
      <c r="C48" s="38"/>
      <c r="D48" s="38"/>
      <c r="E48" s="38"/>
      <c r="F48" s="38"/>
      <c r="G48" s="38"/>
      <c r="H48" s="37"/>
      <c r="I48" s="37"/>
      <c r="J48" s="37"/>
      <c r="K48" s="37"/>
      <c r="L48" s="37"/>
    </row>
    <row r="49" spans="1:20" s="94" customFormat="1" ht="35.25" customHeight="1">
      <c r="A49" s="137" t="s">
        <v>460</v>
      </c>
      <c r="B49" s="127" t="s">
        <v>430</v>
      </c>
      <c r="C49" s="146" t="s">
        <v>461</v>
      </c>
      <c r="D49" s="139" t="s">
        <v>432</v>
      </c>
      <c r="E49" s="139" t="s">
        <v>433</v>
      </c>
      <c r="F49" s="139" t="s">
        <v>434</v>
      </c>
      <c r="G49" s="139" t="s">
        <v>435</v>
      </c>
      <c r="H49" s="140" t="s">
        <v>436</v>
      </c>
      <c r="I49" s="147" t="s">
        <v>462</v>
      </c>
      <c r="J49" s="148" t="s">
        <v>463</v>
      </c>
      <c r="K49" s="149" t="s">
        <v>464</v>
      </c>
      <c r="L49" s="148" t="s">
        <v>465</v>
      </c>
      <c r="M49" s="149" t="s">
        <v>464</v>
      </c>
      <c r="N49" s="150" t="s">
        <v>466</v>
      </c>
      <c r="O49" s="149" t="s">
        <v>464</v>
      </c>
      <c r="P49" s="151" t="s">
        <v>122</v>
      </c>
      <c r="Q49" s="152"/>
      <c r="R49" s="153"/>
      <c r="S49" s="154"/>
      <c r="T49" s="155"/>
    </row>
    <row r="50" spans="1:20">
      <c r="A50" s="325" t="s">
        <v>467</v>
      </c>
      <c r="B50" s="156" t="e">
        <f t="shared" ref="B50:B53" si="2">C50/$C$9</f>
        <v>#DIV/0!</v>
      </c>
      <c r="C50" s="312"/>
      <c r="D50" s="296"/>
      <c r="E50" s="297"/>
      <c r="F50" s="297"/>
      <c r="G50" s="297"/>
      <c r="H50" s="298"/>
      <c r="I50" s="313"/>
      <c r="J50" s="314"/>
      <c r="K50" s="315"/>
      <c r="L50" s="314"/>
      <c r="M50" s="315"/>
      <c r="N50" s="316"/>
      <c r="O50" s="315"/>
      <c r="P50" s="436"/>
      <c r="Q50" s="436"/>
      <c r="R50" s="57"/>
      <c r="S50" s="57"/>
      <c r="T50" s="57"/>
    </row>
    <row r="51" spans="1:20">
      <c r="A51" s="325" t="s">
        <v>468</v>
      </c>
      <c r="B51" s="156" t="e">
        <f t="shared" si="2"/>
        <v>#DIV/0!</v>
      </c>
      <c r="C51" s="312"/>
      <c r="D51" s="296"/>
      <c r="E51" s="297"/>
      <c r="F51" s="297"/>
      <c r="G51" s="297"/>
      <c r="H51" s="298"/>
      <c r="I51" s="313"/>
      <c r="J51" s="314"/>
      <c r="K51" s="315"/>
      <c r="L51" s="314"/>
      <c r="M51" s="315"/>
      <c r="N51" s="316"/>
      <c r="O51" s="315"/>
      <c r="P51" s="436"/>
      <c r="Q51" s="436"/>
      <c r="R51" s="57"/>
      <c r="S51" s="57"/>
      <c r="T51" s="57"/>
    </row>
    <row r="52" spans="1:20">
      <c r="A52" s="325" t="s">
        <v>469</v>
      </c>
      <c r="B52" s="156" t="e">
        <f t="shared" si="2"/>
        <v>#DIV/0!</v>
      </c>
      <c r="C52" s="312"/>
      <c r="D52" s="296"/>
      <c r="E52" s="297"/>
      <c r="F52" s="297"/>
      <c r="G52" s="297"/>
      <c r="H52" s="298"/>
      <c r="I52" s="313"/>
      <c r="J52" s="314"/>
      <c r="K52" s="315"/>
      <c r="L52" s="314"/>
      <c r="M52" s="315"/>
      <c r="N52" s="316"/>
      <c r="O52" s="315"/>
      <c r="P52" s="436"/>
      <c r="Q52" s="436"/>
      <c r="R52" s="57"/>
      <c r="S52" s="57"/>
      <c r="T52" s="57"/>
    </row>
    <row r="53" spans="1:20" ht="15" thickBot="1">
      <c r="A53" s="325" t="s">
        <v>470</v>
      </c>
      <c r="B53" s="156" t="e">
        <f t="shared" si="2"/>
        <v>#DIV/0!</v>
      </c>
      <c r="C53" s="317"/>
      <c r="D53" s="318"/>
      <c r="E53" s="319"/>
      <c r="F53" s="319"/>
      <c r="G53" s="319"/>
      <c r="H53" s="320"/>
      <c r="I53" s="321"/>
      <c r="J53" s="322"/>
      <c r="K53" s="323"/>
      <c r="L53" s="322"/>
      <c r="M53" s="323"/>
      <c r="N53" s="324"/>
      <c r="O53" s="323"/>
      <c r="P53" s="436"/>
      <c r="Q53" s="436"/>
      <c r="R53" s="57"/>
      <c r="S53" s="57"/>
      <c r="T53" s="57"/>
    </row>
    <row r="54" spans="1:20" s="160" customFormat="1" ht="10.199999999999999">
      <c r="A54" s="157" t="s">
        <v>471</v>
      </c>
      <c r="B54" s="157"/>
      <c r="C54" s="158"/>
      <c r="D54" s="158"/>
      <c r="E54" s="158"/>
      <c r="F54" s="158"/>
      <c r="G54" s="158"/>
      <c r="H54" s="158"/>
      <c r="I54" s="158"/>
      <c r="J54" s="158"/>
      <c r="K54" s="158"/>
      <c r="L54" s="158"/>
      <c r="M54" s="158"/>
      <c r="N54" s="158"/>
      <c r="O54" s="158"/>
      <c r="P54" s="159"/>
      <c r="Q54" s="159"/>
      <c r="R54" s="158"/>
      <c r="S54" s="158"/>
      <c r="T54" s="158"/>
    </row>
    <row r="55" spans="1:20" s="160" customFormat="1" ht="10.199999999999999">
      <c r="A55" s="157" t="s">
        <v>472</v>
      </c>
      <c r="B55" s="157"/>
      <c r="C55" s="158"/>
      <c r="D55" s="158"/>
      <c r="E55" s="158"/>
      <c r="F55" s="158"/>
      <c r="G55" s="158"/>
      <c r="H55" s="158"/>
      <c r="I55" s="158"/>
      <c r="J55" s="158"/>
      <c r="K55" s="158"/>
      <c r="L55" s="158"/>
      <c r="M55" s="158"/>
      <c r="N55" s="158"/>
      <c r="O55" s="158"/>
      <c r="P55" s="159"/>
      <c r="Q55" s="159"/>
      <c r="R55" s="158"/>
      <c r="S55" s="158"/>
      <c r="T55" s="158"/>
    </row>
    <row r="56" spans="1:20" s="160" customFormat="1" ht="10.199999999999999">
      <c r="A56" s="158"/>
      <c r="B56" s="158"/>
      <c r="C56" s="158"/>
      <c r="D56" s="158"/>
      <c r="E56" s="158"/>
      <c r="F56" s="158"/>
      <c r="G56" s="158"/>
      <c r="H56" s="158"/>
      <c r="I56" s="158"/>
      <c r="J56" s="158"/>
      <c r="K56" s="158"/>
      <c r="L56" s="158"/>
      <c r="M56" s="158"/>
      <c r="N56" s="158"/>
      <c r="O56" s="158"/>
      <c r="P56" s="159"/>
      <c r="Q56" s="159"/>
      <c r="R56" s="158"/>
      <c r="S56" s="158"/>
      <c r="T56" s="158"/>
    </row>
    <row r="57" spans="1:20" ht="15" thickBot="1"/>
    <row r="58" spans="1:20" s="18" customFormat="1" ht="37.5" customHeight="1">
      <c r="A58" s="137" t="s">
        <v>473</v>
      </c>
      <c r="B58" s="127" t="s">
        <v>430</v>
      </c>
      <c r="C58" s="161" t="s">
        <v>461</v>
      </c>
      <c r="D58" s="162" t="s">
        <v>432</v>
      </c>
      <c r="E58" s="163" t="s">
        <v>433</v>
      </c>
      <c r="F58" s="163" t="s">
        <v>434</v>
      </c>
      <c r="G58" s="163" t="s">
        <v>435</v>
      </c>
      <c r="H58" s="164" t="s">
        <v>436</v>
      </c>
      <c r="I58" s="165" t="s">
        <v>462</v>
      </c>
      <c r="J58" s="166" t="s">
        <v>463</v>
      </c>
      <c r="K58" s="167" t="s">
        <v>464</v>
      </c>
      <c r="L58" s="168" t="s">
        <v>465</v>
      </c>
      <c r="M58" s="169" t="s">
        <v>464</v>
      </c>
      <c r="N58" s="166" t="s">
        <v>466</v>
      </c>
      <c r="O58" s="169" t="s">
        <v>464</v>
      </c>
      <c r="P58" s="151" t="s">
        <v>122</v>
      </c>
      <c r="Q58" s="57"/>
      <c r="R58" s="57"/>
      <c r="S58" s="57"/>
      <c r="T58" s="57"/>
    </row>
    <row r="59" spans="1:20">
      <c r="A59" s="325" t="s">
        <v>474</v>
      </c>
      <c r="B59" s="134" t="e">
        <f t="shared" ref="B59:B67" si="3">C59*$C$15/$C$9</f>
        <v>#VALUE!</v>
      </c>
      <c r="C59" s="326"/>
      <c r="D59" s="296"/>
      <c r="E59" s="297"/>
      <c r="F59" s="297"/>
      <c r="G59" s="297"/>
      <c r="H59" s="298"/>
      <c r="I59" s="313"/>
      <c r="J59" s="316"/>
      <c r="K59" s="327"/>
      <c r="L59" s="314"/>
      <c r="M59" s="315"/>
      <c r="N59" s="316"/>
      <c r="O59" s="315"/>
      <c r="P59" s="436"/>
      <c r="Q59" s="436"/>
      <c r="R59" s="57"/>
      <c r="S59" s="57"/>
      <c r="T59" s="57"/>
    </row>
    <row r="60" spans="1:20">
      <c r="A60" s="325" t="s">
        <v>475</v>
      </c>
      <c r="B60" s="134" t="e">
        <f t="shared" si="3"/>
        <v>#VALUE!</v>
      </c>
      <c r="C60" s="299"/>
      <c r="D60" s="296"/>
      <c r="E60" s="297"/>
      <c r="F60" s="297"/>
      <c r="G60" s="297"/>
      <c r="H60" s="298"/>
      <c r="I60" s="313"/>
      <c r="J60" s="316"/>
      <c r="K60" s="327"/>
      <c r="L60" s="314"/>
      <c r="M60" s="315"/>
      <c r="N60" s="316"/>
      <c r="O60" s="315"/>
      <c r="P60" s="436"/>
      <c r="Q60" s="436"/>
      <c r="R60" s="57"/>
      <c r="S60" s="57"/>
      <c r="T60" s="57"/>
    </row>
    <row r="61" spans="1:20">
      <c r="A61" s="325" t="s">
        <v>476</v>
      </c>
      <c r="B61" s="134" t="e">
        <f t="shared" si="3"/>
        <v>#VALUE!</v>
      </c>
      <c r="C61" s="299"/>
      <c r="D61" s="296"/>
      <c r="E61" s="297"/>
      <c r="F61" s="297"/>
      <c r="G61" s="297"/>
      <c r="H61" s="298"/>
      <c r="I61" s="313"/>
      <c r="J61" s="316"/>
      <c r="K61" s="327"/>
      <c r="L61" s="314"/>
      <c r="M61" s="315"/>
      <c r="N61" s="316"/>
      <c r="O61" s="315"/>
      <c r="P61" s="436"/>
      <c r="Q61" s="436"/>
      <c r="R61" s="57"/>
      <c r="S61" s="57"/>
      <c r="T61" s="57"/>
    </row>
    <row r="62" spans="1:20">
      <c r="A62" s="325" t="s">
        <v>477</v>
      </c>
      <c r="B62" s="134" t="e">
        <f t="shared" si="3"/>
        <v>#VALUE!</v>
      </c>
      <c r="C62" s="299"/>
      <c r="D62" s="296"/>
      <c r="E62" s="297"/>
      <c r="F62" s="297"/>
      <c r="G62" s="297"/>
      <c r="H62" s="298"/>
      <c r="I62" s="313"/>
      <c r="J62" s="316"/>
      <c r="K62" s="327"/>
      <c r="L62" s="314"/>
      <c r="M62" s="315"/>
      <c r="N62" s="316"/>
      <c r="O62" s="315"/>
      <c r="P62" s="436"/>
      <c r="Q62" s="436"/>
      <c r="R62" s="57"/>
      <c r="S62" s="57"/>
      <c r="T62" s="57"/>
    </row>
    <row r="63" spans="1:20">
      <c r="A63" s="325" t="s">
        <v>478</v>
      </c>
      <c r="B63" s="134" t="e">
        <f t="shared" si="3"/>
        <v>#VALUE!</v>
      </c>
      <c r="C63" s="299"/>
      <c r="D63" s="296"/>
      <c r="E63" s="297"/>
      <c r="F63" s="297"/>
      <c r="G63" s="297"/>
      <c r="H63" s="298"/>
      <c r="I63" s="313"/>
      <c r="J63" s="316"/>
      <c r="K63" s="327"/>
      <c r="L63" s="314"/>
      <c r="M63" s="315"/>
      <c r="N63" s="316"/>
      <c r="O63" s="315"/>
      <c r="P63" s="436"/>
      <c r="Q63" s="436"/>
      <c r="R63" s="57"/>
      <c r="S63" s="57"/>
      <c r="T63" s="57"/>
    </row>
    <row r="64" spans="1:20">
      <c r="A64" s="325" t="s">
        <v>479</v>
      </c>
      <c r="B64" s="134" t="e">
        <f t="shared" si="3"/>
        <v>#VALUE!</v>
      </c>
      <c r="C64" s="299"/>
      <c r="D64" s="296"/>
      <c r="E64" s="297"/>
      <c r="F64" s="297"/>
      <c r="G64" s="297"/>
      <c r="H64" s="298"/>
      <c r="I64" s="313"/>
      <c r="J64" s="316"/>
      <c r="K64" s="327"/>
      <c r="L64" s="314"/>
      <c r="M64" s="315"/>
      <c r="N64" s="316"/>
      <c r="O64" s="315"/>
      <c r="P64" s="436"/>
      <c r="Q64" s="436"/>
      <c r="R64" s="57"/>
      <c r="S64" s="57"/>
      <c r="T64" s="57"/>
    </row>
    <row r="65" spans="1:37">
      <c r="A65" s="145" t="s">
        <v>480</v>
      </c>
      <c r="B65" s="134" t="e">
        <f t="shared" si="3"/>
        <v>#VALUE!</v>
      </c>
      <c r="C65" s="299"/>
      <c r="D65" s="296"/>
      <c r="E65" s="297"/>
      <c r="F65" s="297"/>
      <c r="G65" s="297"/>
      <c r="H65" s="298"/>
      <c r="I65" s="313"/>
      <c r="J65" s="316"/>
      <c r="K65" s="327"/>
      <c r="L65" s="314"/>
      <c r="M65" s="315"/>
      <c r="N65" s="316"/>
      <c r="O65" s="315"/>
      <c r="P65" s="436"/>
      <c r="Q65" s="436"/>
      <c r="R65" s="57"/>
      <c r="S65" s="57"/>
      <c r="T65" s="57"/>
    </row>
    <row r="66" spans="1:37">
      <c r="A66" s="145" t="s">
        <v>481</v>
      </c>
      <c r="B66" s="134" t="e">
        <f t="shared" si="3"/>
        <v>#VALUE!</v>
      </c>
      <c r="C66" s="328"/>
      <c r="D66" s="329"/>
      <c r="E66" s="297"/>
      <c r="F66" s="297"/>
      <c r="G66" s="297"/>
      <c r="H66" s="298"/>
      <c r="I66" s="330"/>
      <c r="J66" s="316"/>
      <c r="K66" s="331"/>
      <c r="L66" s="332"/>
      <c r="M66" s="333"/>
      <c r="N66" s="334"/>
      <c r="O66" s="333"/>
      <c r="P66" s="300"/>
      <c r="Q66" s="300"/>
      <c r="R66" s="57"/>
      <c r="S66" s="57"/>
      <c r="T66" s="57"/>
    </row>
    <row r="67" spans="1:37" ht="15" thickBot="1">
      <c r="A67" s="145" t="s">
        <v>482</v>
      </c>
      <c r="B67" s="134" t="e">
        <f t="shared" si="3"/>
        <v>#VALUE!</v>
      </c>
      <c r="C67" s="301"/>
      <c r="D67" s="318"/>
      <c r="E67" s="319"/>
      <c r="F67" s="319"/>
      <c r="G67" s="319"/>
      <c r="H67" s="320"/>
      <c r="I67" s="321"/>
      <c r="J67" s="324"/>
      <c r="K67" s="335"/>
      <c r="L67" s="322"/>
      <c r="M67" s="323"/>
      <c r="N67" s="324"/>
      <c r="O67" s="323"/>
      <c r="P67" s="436"/>
      <c r="Q67" s="436"/>
      <c r="R67" s="57"/>
      <c r="S67" s="57"/>
      <c r="T67" s="57"/>
    </row>
    <row r="69" spans="1:37" ht="15" thickBot="1"/>
    <row r="70" spans="1:37" s="39" customFormat="1" ht="26.4" customHeight="1" thickBot="1">
      <c r="A70" s="37" t="s">
        <v>483</v>
      </c>
      <c r="B70" s="37"/>
      <c r="C70" s="38"/>
      <c r="D70" s="38"/>
      <c r="E70" s="38"/>
      <c r="F70" s="38"/>
      <c r="G70" s="38"/>
      <c r="H70" s="37"/>
      <c r="I70" s="37"/>
      <c r="J70" s="37"/>
      <c r="K70" s="37"/>
      <c r="L70" s="37"/>
    </row>
    <row r="71" spans="1:37" ht="59.1" customHeight="1" thickBot="1">
      <c r="B71" s="127" t="s">
        <v>430</v>
      </c>
      <c r="C71" s="170" t="s">
        <v>484</v>
      </c>
      <c r="D71" s="441" t="s">
        <v>485</v>
      </c>
      <c r="E71" s="441"/>
      <c r="F71" s="171" t="s">
        <v>486</v>
      </c>
      <c r="G71" s="171" t="s">
        <v>487</v>
      </c>
      <c r="H71" s="171" t="s">
        <v>488</v>
      </c>
      <c r="I71" s="171" t="s">
        <v>489</v>
      </c>
      <c r="J71" s="172"/>
      <c r="K71" s="172"/>
      <c r="L71" s="172"/>
      <c r="M71" s="172"/>
      <c r="N71" s="172"/>
      <c r="O71" s="172"/>
      <c r="P71" s="172"/>
      <c r="Q71" s="172"/>
      <c r="R71" s="172"/>
      <c r="S71" s="172"/>
      <c r="T71" s="57"/>
      <c r="AK71" s="173"/>
    </row>
    <row r="72" spans="1:37">
      <c r="A72" s="174" t="s">
        <v>490</v>
      </c>
      <c r="B72" s="134" t="e">
        <f>C72*$C$15/$C$9</f>
        <v>#VALUE!</v>
      </c>
      <c r="C72" s="336"/>
      <c r="D72" s="442"/>
      <c r="E72" s="443"/>
      <c r="F72" s="337"/>
      <c r="G72" s="337"/>
      <c r="H72" s="338"/>
      <c r="I72" s="444"/>
      <c r="J72" s="445"/>
      <c r="K72" s="445"/>
      <c r="L72" s="57"/>
      <c r="M72" s="57"/>
      <c r="N72" s="57"/>
      <c r="O72" s="57"/>
      <c r="P72" s="57"/>
      <c r="Q72" s="57"/>
      <c r="R72" s="57"/>
      <c r="S72" s="57"/>
      <c r="T72" s="57"/>
    </row>
    <row r="73" spans="1:37">
      <c r="A73" s="174" t="s">
        <v>491</v>
      </c>
      <c r="B73" s="134" t="e">
        <f>C73*$C$15/$C$9</f>
        <v>#VALUE!</v>
      </c>
      <c r="C73" s="299"/>
      <c r="D73" s="437"/>
      <c r="E73" s="438"/>
      <c r="F73" s="339"/>
      <c r="G73" s="339"/>
      <c r="H73" s="340"/>
      <c r="I73" s="444"/>
      <c r="J73" s="445"/>
      <c r="K73" s="445"/>
      <c r="L73" s="57"/>
      <c r="M73" s="57"/>
      <c r="N73" s="57"/>
      <c r="O73" s="57"/>
      <c r="P73" s="57"/>
      <c r="Q73" s="57"/>
      <c r="R73" s="57"/>
      <c r="S73" s="57"/>
      <c r="T73" s="57"/>
    </row>
    <row r="74" spans="1:37" ht="15.6" customHeight="1">
      <c r="A74" s="175" t="s">
        <v>492</v>
      </c>
      <c r="B74" s="134" t="e">
        <f>C74*$C$15/$C$9</f>
        <v>#VALUE!</v>
      </c>
      <c r="C74" s="299"/>
      <c r="D74" s="437"/>
      <c r="E74" s="438"/>
      <c r="F74" s="339"/>
      <c r="G74" s="339"/>
      <c r="H74" s="340"/>
      <c r="I74" s="444"/>
      <c r="J74" s="445"/>
      <c r="K74" s="445"/>
      <c r="L74" s="57"/>
      <c r="M74" s="57"/>
      <c r="N74" s="57"/>
      <c r="O74" s="57"/>
      <c r="P74" s="57"/>
      <c r="Q74" s="57"/>
      <c r="R74" s="57"/>
      <c r="S74" s="57"/>
      <c r="T74" s="57"/>
    </row>
    <row r="75" spans="1:37" ht="15" thickBot="1">
      <c r="A75" s="174" t="s">
        <v>493</v>
      </c>
      <c r="B75" s="134" t="e">
        <f>C75*$C$15/$C$9</f>
        <v>#VALUE!</v>
      </c>
      <c r="C75" s="301"/>
      <c r="D75" s="439"/>
      <c r="E75" s="440"/>
      <c r="F75" s="341"/>
      <c r="G75" s="341"/>
      <c r="H75" s="342"/>
      <c r="I75" s="444"/>
      <c r="J75" s="445"/>
      <c r="K75" s="445"/>
      <c r="L75" s="57"/>
      <c r="M75" s="57"/>
      <c r="N75" s="57"/>
      <c r="O75" s="57"/>
      <c r="P75" s="57"/>
      <c r="Q75" s="57"/>
      <c r="R75" s="57"/>
      <c r="S75" s="57"/>
      <c r="T75" s="57"/>
    </row>
    <row r="76" spans="1:37" ht="15" thickBot="1"/>
    <row r="77" spans="1:37" s="39" customFormat="1" ht="26.4" customHeight="1" thickBot="1">
      <c r="A77" s="37" t="s">
        <v>494</v>
      </c>
      <c r="B77" s="37"/>
      <c r="C77" s="38"/>
      <c r="D77" s="38"/>
      <c r="E77" s="38"/>
      <c r="F77" s="38"/>
      <c r="G77" s="38"/>
      <c r="H77" s="37"/>
      <c r="I77" s="37"/>
      <c r="J77" s="37"/>
      <c r="K77" s="37"/>
      <c r="L77" s="37"/>
    </row>
    <row r="78" spans="1:37">
      <c r="A78" s="176" t="s">
        <v>495</v>
      </c>
      <c r="B78" s="176"/>
    </row>
    <row r="79" spans="1:37" ht="15" thickBot="1">
      <c r="A79" s="176"/>
      <c r="B79" s="176"/>
    </row>
    <row r="80" spans="1:37" ht="34.5" customHeight="1">
      <c r="A80" s="137" t="s">
        <v>496</v>
      </c>
      <c r="B80" s="127" t="s">
        <v>430</v>
      </c>
      <c r="C80" s="161" t="s">
        <v>461</v>
      </c>
      <c r="D80" s="162" t="s">
        <v>432</v>
      </c>
      <c r="E80" s="163" t="s">
        <v>433</v>
      </c>
      <c r="F80" s="163" t="s">
        <v>434</v>
      </c>
      <c r="G80" s="163" t="s">
        <v>435</v>
      </c>
      <c r="H80" s="164" t="s">
        <v>436</v>
      </c>
      <c r="I80" s="177" t="s">
        <v>489</v>
      </c>
    </row>
    <row r="81" spans="1:11">
      <c r="A81" s="174" t="s">
        <v>497</v>
      </c>
      <c r="B81" s="156" t="e">
        <f t="shared" ref="B81:B94" si="4">C81*$C$15/$C$9</f>
        <v>#VALUE!</v>
      </c>
      <c r="C81" s="343"/>
      <c r="D81" s="344"/>
      <c r="E81" s="345" t="str">
        <f>IF(OR($D81="Logarithmic normal distribution",$D81="Normal distribution"),"enter standard deviation","N/A")</f>
        <v>N/A</v>
      </c>
      <c r="F81" s="345" t="str">
        <f>IF(OR($D81="Triangle distribution",$D81="Uniform distribution"),"enter minimum value","N/A")</f>
        <v>N/A</v>
      </c>
      <c r="G81" s="345" t="str">
        <f>IF(OR($D81="Triangle distribution",$D81="Uniform distribution"),"enter maximum value","N/A")</f>
        <v>N/A</v>
      </c>
      <c r="H81" s="346"/>
      <c r="I81" s="435"/>
      <c r="J81" s="436"/>
      <c r="K81" s="436"/>
    </row>
    <row r="82" spans="1:11">
      <c r="A82" s="174" t="s">
        <v>498</v>
      </c>
      <c r="B82" s="156" t="e">
        <f t="shared" si="4"/>
        <v>#VALUE!</v>
      </c>
      <c r="C82" s="343"/>
      <c r="D82" s="344"/>
      <c r="E82" s="345" t="str">
        <f t="shared" ref="E82:E94" si="5">IF(OR($D82="Logarithmic normal distribution",$D82="Normal distribution"),"enter standard deviation","N/A")</f>
        <v>N/A</v>
      </c>
      <c r="F82" s="345" t="str">
        <f t="shared" ref="F82:F94" si="6">IF(OR($D82="Triangle distribution",$D82="Uniform distribution"),"enter minimum value","N/A")</f>
        <v>N/A</v>
      </c>
      <c r="G82" s="345" t="str">
        <f t="shared" ref="G82:G94" si="7">IF(OR($D82="Triangle distribution",$D82="Uniform distribution"),"enter maximum value","N/A")</f>
        <v>N/A</v>
      </c>
      <c r="H82" s="346"/>
      <c r="I82" s="435"/>
      <c r="J82" s="436"/>
      <c r="K82" s="436"/>
    </row>
    <row r="83" spans="1:11">
      <c r="A83" s="174" t="s">
        <v>5</v>
      </c>
      <c r="B83" s="156" t="e">
        <f t="shared" si="4"/>
        <v>#VALUE!</v>
      </c>
      <c r="C83" s="343"/>
      <c r="D83" s="344"/>
      <c r="E83" s="345" t="str">
        <f t="shared" si="5"/>
        <v>N/A</v>
      </c>
      <c r="F83" s="345" t="str">
        <f t="shared" si="6"/>
        <v>N/A</v>
      </c>
      <c r="G83" s="345" t="str">
        <f t="shared" si="7"/>
        <v>N/A</v>
      </c>
      <c r="H83" s="346"/>
      <c r="I83" s="435"/>
      <c r="J83" s="436"/>
      <c r="K83" s="436"/>
    </row>
    <row r="84" spans="1:11">
      <c r="A84" s="174" t="s">
        <v>6</v>
      </c>
      <c r="B84" s="156" t="e">
        <f t="shared" si="4"/>
        <v>#VALUE!</v>
      </c>
      <c r="C84" s="343"/>
      <c r="D84" s="344"/>
      <c r="E84" s="345" t="str">
        <f t="shared" si="5"/>
        <v>N/A</v>
      </c>
      <c r="F84" s="345" t="str">
        <f t="shared" si="6"/>
        <v>N/A</v>
      </c>
      <c r="G84" s="345" t="str">
        <f t="shared" si="7"/>
        <v>N/A</v>
      </c>
      <c r="H84" s="346"/>
      <c r="I84" s="435"/>
      <c r="J84" s="436"/>
      <c r="K84" s="436"/>
    </row>
    <row r="85" spans="1:11">
      <c r="A85" s="174" t="s">
        <v>499</v>
      </c>
      <c r="B85" s="156" t="e">
        <f t="shared" si="4"/>
        <v>#VALUE!</v>
      </c>
      <c r="C85" s="343"/>
      <c r="D85" s="344"/>
      <c r="E85" s="345" t="str">
        <f t="shared" si="5"/>
        <v>N/A</v>
      </c>
      <c r="F85" s="345" t="str">
        <f t="shared" si="6"/>
        <v>N/A</v>
      </c>
      <c r="G85" s="345" t="str">
        <f t="shared" si="7"/>
        <v>N/A</v>
      </c>
      <c r="H85" s="346"/>
      <c r="I85" s="435"/>
      <c r="J85" s="436"/>
      <c r="K85" s="436"/>
    </row>
    <row r="86" spans="1:11">
      <c r="A86" s="174" t="s">
        <v>500</v>
      </c>
      <c r="B86" s="156" t="e">
        <f t="shared" si="4"/>
        <v>#VALUE!</v>
      </c>
      <c r="C86" s="343"/>
      <c r="D86" s="344"/>
      <c r="E86" s="345" t="str">
        <f t="shared" si="5"/>
        <v>N/A</v>
      </c>
      <c r="F86" s="345" t="str">
        <f t="shared" si="6"/>
        <v>N/A</v>
      </c>
      <c r="G86" s="345" t="str">
        <f t="shared" si="7"/>
        <v>N/A</v>
      </c>
      <c r="H86" s="346"/>
      <c r="I86" s="435"/>
      <c r="J86" s="436"/>
      <c r="K86" s="436"/>
    </row>
    <row r="87" spans="1:11">
      <c r="A87" s="174" t="s">
        <v>501</v>
      </c>
      <c r="B87" s="156" t="e">
        <f t="shared" si="4"/>
        <v>#VALUE!</v>
      </c>
      <c r="C87" s="343"/>
      <c r="D87" s="344"/>
      <c r="E87" s="345" t="str">
        <f t="shared" si="5"/>
        <v>N/A</v>
      </c>
      <c r="F87" s="345" t="str">
        <f t="shared" si="6"/>
        <v>N/A</v>
      </c>
      <c r="G87" s="345" t="str">
        <f t="shared" si="7"/>
        <v>N/A</v>
      </c>
      <c r="H87" s="346"/>
      <c r="I87" s="435"/>
      <c r="J87" s="436"/>
      <c r="K87" s="436"/>
    </row>
    <row r="88" spans="1:11">
      <c r="A88" s="174" t="s">
        <v>502</v>
      </c>
      <c r="B88" s="156" t="e">
        <f t="shared" si="4"/>
        <v>#VALUE!</v>
      </c>
      <c r="C88" s="343"/>
      <c r="D88" s="344"/>
      <c r="E88" s="345" t="str">
        <f t="shared" si="5"/>
        <v>N/A</v>
      </c>
      <c r="F88" s="345" t="str">
        <f t="shared" si="6"/>
        <v>N/A</v>
      </c>
      <c r="G88" s="345" t="str">
        <f t="shared" si="7"/>
        <v>N/A</v>
      </c>
      <c r="H88" s="346"/>
      <c r="I88" s="435"/>
      <c r="J88" s="436"/>
      <c r="K88" s="436"/>
    </row>
    <row r="89" spans="1:11">
      <c r="A89" s="174" t="s">
        <v>503</v>
      </c>
      <c r="B89" s="156" t="e">
        <f t="shared" si="4"/>
        <v>#VALUE!</v>
      </c>
      <c r="C89" s="343"/>
      <c r="D89" s="344"/>
      <c r="E89" s="345" t="str">
        <f t="shared" si="5"/>
        <v>N/A</v>
      </c>
      <c r="F89" s="345" t="str">
        <f t="shared" si="6"/>
        <v>N/A</v>
      </c>
      <c r="G89" s="345" t="str">
        <f t="shared" si="7"/>
        <v>N/A</v>
      </c>
      <c r="H89" s="346"/>
      <c r="I89" s="435"/>
      <c r="J89" s="436"/>
      <c r="K89" s="436"/>
    </row>
    <row r="90" spans="1:11">
      <c r="A90" s="174" t="s">
        <v>504</v>
      </c>
      <c r="B90" s="156" t="e">
        <f t="shared" si="4"/>
        <v>#VALUE!</v>
      </c>
      <c r="C90" s="343"/>
      <c r="D90" s="344"/>
      <c r="E90" s="345" t="str">
        <f t="shared" si="5"/>
        <v>N/A</v>
      </c>
      <c r="F90" s="345" t="str">
        <f t="shared" si="6"/>
        <v>N/A</v>
      </c>
      <c r="G90" s="345" t="str">
        <f t="shared" si="7"/>
        <v>N/A</v>
      </c>
      <c r="H90" s="346"/>
      <c r="I90" s="435"/>
      <c r="J90" s="436"/>
      <c r="K90" s="436"/>
    </row>
    <row r="91" spans="1:11">
      <c r="A91" s="174" t="s">
        <v>505</v>
      </c>
      <c r="B91" s="156" t="e">
        <f t="shared" si="4"/>
        <v>#VALUE!</v>
      </c>
      <c r="C91" s="343"/>
      <c r="D91" s="344"/>
      <c r="E91" s="345" t="str">
        <f t="shared" si="5"/>
        <v>N/A</v>
      </c>
      <c r="F91" s="345" t="str">
        <f t="shared" si="6"/>
        <v>N/A</v>
      </c>
      <c r="G91" s="345" t="str">
        <f t="shared" si="7"/>
        <v>N/A</v>
      </c>
      <c r="H91" s="346"/>
      <c r="I91" s="435"/>
      <c r="J91" s="436"/>
      <c r="K91" s="436"/>
    </row>
    <row r="92" spans="1:11">
      <c r="A92" s="174" t="s">
        <v>506</v>
      </c>
      <c r="B92" s="156" t="e">
        <f t="shared" si="4"/>
        <v>#VALUE!</v>
      </c>
      <c r="C92" s="343"/>
      <c r="D92" s="344"/>
      <c r="E92" s="345" t="str">
        <f t="shared" si="5"/>
        <v>N/A</v>
      </c>
      <c r="F92" s="345" t="str">
        <f t="shared" si="6"/>
        <v>N/A</v>
      </c>
      <c r="G92" s="345" t="str">
        <f t="shared" si="7"/>
        <v>N/A</v>
      </c>
      <c r="H92" s="346"/>
      <c r="I92" s="435"/>
      <c r="J92" s="436"/>
      <c r="K92" s="436"/>
    </row>
    <row r="93" spans="1:11">
      <c r="A93" s="174" t="s">
        <v>507</v>
      </c>
      <c r="B93" s="156" t="e">
        <f t="shared" si="4"/>
        <v>#VALUE!</v>
      </c>
      <c r="C93" s="343"/>
      <c r="D93" s="344"/>
      <c r="E93" s="345" t="str">
        <f t="shared" si="5"/>
        <v>N/A</v>
      </c>
      <c r="F93" s="345" t="str">
        <f t="shared" si="6"/>
        <v>N/A</v>
      </c>
      <c r="G93" s="345" t="str">
        <f t="shared" si="7"/>
        <v>N/A</v>
      </c>
      <c r="H93" s="346"/>
      <c r="I93" s="435"/>
      <c r="J93" s="436"/>
      <c r="K93" s="436"/>
    </row>
    <row r="94" spans="1:11" ht="15" thickBot="1">
      <c r="A94" s="174" t="s">
        <v>508</v>
      </c>
      <c r="B94" s="156" t="e">
        <f t="shared" si="4"/>
        <v>#VALUE!</v>
      </c>
      <c r="C94" s="347"/>
      <c r="D94" s="344"/>
      <c r="E94" s="345" t="str">
        <f t="shared" si="5"/>
        <v>N/A</v>
      </c>
      <c r="F94" s="345" t="str">
        <f t="shared" si="6"/>
        <v>N/A</v>
      </c>
      <c r="G94" s="345" t="str">
        <f t="shared" si="7"/>
        <v>N/A</v>
      </c>
      <c r="H94" s="346"/>
      <c r="I94" s="435"/>
      <c r="J94" s="436"/>
      <c r="K94" s="436"/>
    </row>
    <row r="95" spans="1:11" ht="15" thickBot="1">
      <c r="C95" s="30"/>
      <c r="D95" s="30"/>
    </row>
    <row r="96" spans="1:11" ht="42" customHeight="1" thickBot="1">
      <c r="A96" s="137" t="s">
        <v>509</v>
      </c>
      <c r="B96" s="127" t="s">
        <v>430</v>
      </c>
      <c r="C96" s="146" t="s">
        <v>461</v>
      </c>
      <c r="D96" s="162" t="s">
        <v>432</v>
      </c>
      <c r="E96" s="163" t="s">
        <v>433</v>
      </c>
      <c r="F96" s="163" t="s">
        <v>434</v>
      </c>
      <c r="G96" s="163" t="s">
        <v>435</v>
      </c>
      <c r="H96" s="164" t="s">
        <v>436</v>
      </c>
      <c r="I96" s="177" t="s">
        <v>489</v>
      </c>
    </row>
    <row r="97" spans="1:11">
      <c r="A97" s="174" t="s">
        <v>510</v>
      </c>
      <c r="B97" s="156" t="e">
        <f t="shared" ref="B97:B110" si="8">C97*$C$15/$C$9</f>
        <v>#VALUE!</v>
      </c>
      <c r="C97" s="348"/>
      <c r="D97" s="344"/>
      <c r="E97" s="345" t="str">
        <f>IF(OR($D97="Logarithmic normal distribution",$D97="Normal distribution"),"enter standard deviation","N/A")</f>
        <v>N/A</v>
      </c>
      <c r="F97" s="345" t="str">
        <f>IF(OR($D97="Triangle distribution",$D97="Uniform distribution"),"enter minimum value","N/A")</f>
        <v>N/A</v>
      </c>
      <c r="G97" s="345" t="str">
        <f>IF(OR($D97="Triangle distribution",$D97="Uniform distribution"),"enter maximum value","N/A")</f>
        <v>N/A</v>
      </c>
      <c r="H97" s="346"/>
      <c r="I97" s="435"/>
      <c r="J97" s="436"/>
      <c r="K97" s="436"/>
    </row>
    <row r="98" spans="1:11">
      <c r="A98" s="174" t="s">
        <v>511</v>
      </c>
      <c r="B98" s="156" t="e">
        <f t="shared" si="8"/>
        <v>#VALUE!</v>
      </c>
      <c r="C98" s="343"/>
      <c r="D98" s="344"/>
      <c r="E98" s="345" t="str">
        <f t="shared" ref="E98:E110" si="9">IF(OR($D98="Logarithmic normal distribution",$D98="Normal distribution"),"enter standard deviation","N/A")</f>
        <v>N/A</v>
      </c>
      <c r="F98" s="345" t="str">
        <f t="shared" ref="F98:F110" si="10">IF(OR($D98="Triangle distribution",$D98="Uniform distribution"),"enter minimum value","N/A")</f>
        <v>N/A</v>
      </c>
      <c r="G98" s="345" t="str">
        <f t="shared" ref="G98:G110" si="11">IF(OR($D98="Triangle distribution",$D98="Uniform distribution"),"enter maximum value","N/A")</f>
        <v>N/A</v>
      </c>
      <c r="H98" s="346"/>
      <c r="I98" s="435"/>
      <c r="J98" s="436"/>
      <c r="K98" s="436"/>
    </row>
    <row r="99" spans="1:11">
      <c r="A99" s="174" t="s">
        <v>512</v>
      </c>
      <c r="B99" s="156" t="e">
        <f t="shared" si="8"/>
        <v>#VALUE!</v>
      </c>
      <c r="C99" s="343"/>
      <c r="D99" s="344"/>
      <c r="E99" s="345" t="str">
        <f t="shared" si="9"/>
        <v>N/A</v>
      </c>
      <c r="F99" s="345" t="str">
        <f t="shared" si="10"/>
        <v>N/A</v>
      </c>
      <c r="G99" s="345" t="str">
        <f t="shared" si="11"/>
        <v>N/A</v>
      </c>
      <c r="H99" s="346"/>
      <c r="I99" s="435"/>
      <c r="J99" s="436"/>
      <c r="K99" s="436"/>
    </row>
    <row r="100" spans="1:11">
      <c r="A100" s="174" t="s">
        <v>513</v>
      </c>
      <c r="B100" s="156" t="e">
        <f t="shared" si="8"/>
        <v>#VALUE!</v>
      </c>
      <c r="C100" s="343"/>
      <c r="D100" s="344"/>
      <c r="E100" s="345" t="str">
        <f t="shared" si="9"/>
        <v>N/A</v>
      </c>
      <c r="F100" s="345" t="str">
        <f t="shared" si="10"/>
        <v>N/A</v>
      </c>
      <c r="G100" s="345" t="str">
        <f t="shared" si="11"/>
        <v>N/A</v>
      </c>
      <c r="H100" s="346"/>
      <c r="I100" s="435"/>
      <c r="J100" s="436"/>
      <c r="K100" s="436"/>
    </row>
    <row r="101" spans="1:11">
      <c r="A101" s="174" t="s">
        <v>514</v>
      </c>
      <c r="B101" s="156" t="e">
        <f t="shared" si="8"/>
        <v>#VALUE!</v>
      </c>
      <c r="C101" s="343"/>
      <c r="D101" s="344"/>
      <c r="E101" s="345" t="str">
        <f t="shared" si="9"/>
        <v>N/A</v>
      </c>
      <c r="F101" s="345" t="str">
        <f t="shared" si="10"/>
        <v>N/A</v>
      </c>
      <c r="G101" s="345" t="str">
        <f t="shared" si="11"/>
        <v>N/A</v>
      </c>
      <c r="H101" s="346"/>
      <c r="I101" s="435"/>
      <c r="J101" s="436"/>
      <c r="K101" s="436"/>
    </row>
    <row r="102" spans="1:11">
      <c r="A102" s="174" t="s">
        <v>515</v>
      </c>
      <c r="B102" s="156" t="e">
        <f t="shared" si="8"/>
        <v>#VALUE!</v>
      </c>
      <c r="C102" s="343"/>
      <c r="D102" s="344"/>
      <c r="E102" s="345" t="str">
        <f t="shared" si="9"/>
        <v>N/A</v>
      </c>
      <c r="F102" s="345" t="str">
        <f t="shared" si="10"/>
        <v>N/A</v>
      </c>
      <c r="G102" s="345" t="str">
        <f t="shared" si="11"/>
        <v>N/A</v>
      </c>
      <c r="H102" s="346"/>
      <c r="I102" s="435"/>
      <c r="J102" s="436"/>
      <c r="K102" s="436"/>
    </row>
    <row r="103" spans="1:11">
      <c r="A103" s="174" t="s">
        <v>516</v>
      </c>
      <c r="B103" s="156" t="e">
        <f t="shared" si="8"/>
        <v>#VALUE!</v>
      </c>
      <c r="C103" s="343"/>
      <c r="D103" s="344"/>
      <c r="E103" s="345" t="str">
        <f t="shared" si="9"/>
        <v>N/A</v>
      </c>
      <c r="F103" s="345" t="str">
        <f t="shared" si="10"/>
        <v>N/A</v>
      </c>
      <c r="G103" s="345" t="str">
        <f t="shared" si="11"/>
        <v>N/A</v>
      </c>
      <c r="H103" s="346"/>
      <c r="I103" s="435"/>
      <c r="J103" s="436"/>
      <c r="K103" s="436"/>
    </row>
    <row r="104" spans="1:11">
      <c r="A104" s="174" t="s">
        <v>504</v>
      </c>
      <c r="B104" s="156" t="e">
        <f t="shared" si="8"/>
        <v>#VALUE!</v>
      </c>
      <c r="C104" s="343"/>
      <c r="D104" s="344"/>
      <c r="E104" s="345" t="str">
        <f t="shared" si="9"/>
        <v>N/A</v>
      </c>
      <c r="F104" s="345" t="str">
        <f t="shared" si="10"/>
        <v>N/A</v>
      </c>
      <c r="G104" s="345" t="str">
        <f t="shared" si="11"/>
        <v>N/A</v>
      </c>
      <c r="H104" s="346"/>
      <c r="I104" s="435"/>
      <c r="J104" s="436"/>
      <c r="K104" s="436"/>
    </row>
    <row r="105" spans="1:11">
      <c r="A105" s="174" t="s">
        <v>517</v>
      </c>
      <c r="B105" s="156" t="e">
        <f t="shared" si="8"/>
        <v>#VALUE!</v>
      </c>
      <c r="C105" s="343"/>
      <c r="D105" s="344"/>
      <c r="E105" s="345" t="str">
        <f t="shared" si="9"/>
        <v>N/A</v>
      </c>
      <c r="F105" s="345" t="str">
        <f t="shared" si="10"/>
        <v>N/A</v>
      </c>
      <c r="G105" s="345" t="str">
        <f t="shared" si="11"/>
        <v>N/A</v>
      </c>
      <c r="H105" s="346"/>
      <c r="I105" s="435"/>
      <c r="J105" s="436"/>
      <c r="K105" s="436"/>
    </row>
    <row r="106" spans="1:11">
      <c r="A106" s="174" t="s">
        <v>517</v>
      </c>
      <c r="B106" s="156" t="e">
        <f t="shared" si="8"/>
        <v>#VALUE!</v>
      </c>
      <c r="C106" s="343"/>
      <c r="D106" s="344"/>
      <c r="E106" s="345" t="str">
        <f t="shared" si="9"/>
        <v>N/A</v>
      </c>
      <c r="F106" s="345" t="str">
        <f t="shared" si="10"/>
        <v>N/A</v>
      </c>
      <c r="G106" s="345" t="str">
        <f t="shared" si="11"/>
        <v>N/A</v>
      </c>
      <c r="H106" s="346"/>
      <c r="I106" s="435"/>
      <c r="J106" s="436"/>
      <c r="K106" s="436"/>
    </row>
    <row r="107" spans="1:11">
      <c r="A107" s="174" t="s">
        <v>518</v>
      </c>
      <c r="B107" s="156" t="e">
        <f t="shared" si="8"/>
        <v>#VALUE!</v>
      </c>
      <c r="C107" s="343"/>
      <c r="D107" s="344"/>
      <c r="E107" s="345" t="str">
        <f t="shared" si="9"/>
        <v>N/A</v>
      </c>
      <c r="F107" s="345" t="str">
        <f t="shared" si="10"/>
        <v>N/A</v>
      </c>
      <c r="G107" s="345" t="str">
        <f t="shared" si="11"/>
        <v>N/A</v>
      </c>
      <c r="H107" s="346"/>
      <c r="I107" s="435"/>
      <c r="J107" s="436"/>
      <c r="K107" s="436"/>
    </row>
    <row r="108" spans="1:11">
      <c r="A108" s="174" t="s">
        <v>506</v>
      </c>
      <c r="B108" s="156" t="e">
        <f t="shared" si="8"/>
        <v>#VALUE!</v>
      </c>
      <c r="C108" s="343"/>
      <c r="D108" s="344"/>
      <c r="E108" s="345" t="str">
        <f t="shared" si="9"/>
        <v>N/A</v>
      </c>
      <c r="F108" s="345" t="str">
        <f t="shared" si="10"/>
        <v>N/A</v>
      </c>
      <c r="G108" s="345" t="str">
        <f t="shared" si="11"/>
        <v>N/A</v>
      </c>
      <c r="H108" s="346"/>
      <c r="I108" s="435"/>
      <c r="J108" s="436"/>
      <c r="K108" s="436"/>
    </row>
    <row r="109" spans="1:11">
      <c r="A109" s="174" t="s">
        <v>507</v>
      </c>
      <c r="B109" s="156" t="e">
        <f t="shared" si="8"/>
        <v>#VALUE!</v>
      </c>
      <c r="C109" s="343"/>
      <c r="D109" s="344"/>
      <c r="E109" s="345" t="str">
        <f t="shared" si="9"/>
        <v>N/A</v>
      </c>
      <c r="F109" s="345" t="str">
        <f t="shared" si="10"/>
        <v>N/A</v>
      </c>
      <c r="G109" s="345" t="str">
        <f t="shared" si="11"/>
        <v>N/A</v>
      </c>
      <c r="H109" s="346"/>
      <c r="I109" s="435"/>
      <c r="J109" s="436"/>
      <c r="K109" s="436"/>
    </row>
    <row r="110" spans="1:11" ht="15" thickBot="1">
      <c r="A110" s="174" t="s">
        <v>508</v>
      </c>
      <c r="B110" s="156" t="e">
        <f t="shared" si="8"/>
        <v>#VALUE!</v>
      </c>
      <c r="C110" s="347"/>
      <c r="D110" s="344"/>
      <c r="E110" s="345" t="str">
        <f t="shared" si="9"/>
        <v>N/A</v>
      </c>
      <c r="F110" s="345" t="str">
        <f t="shared" si="10"/>
        <v>N/A</v>
      </c>
      <c r="G110" s="345" t="str">
        <f t="shared" si="11"/>
        <v>N/A</v>
      </c>
      <c r="H110" s="346"/>
      <c r="I110" s="435"/>
      <c r="J110" s="436"/>
      <c r="K110" s="436"/>
    </row>
    <row r="111" spans="1:11" ht="15" thickBot="1"/>
    <row r="112" spans="1:11" ht="51" customHeight="1" thickBot="1">
      <c r="A112" s="137" t="s">
        <v>519</v>
      </c>
      <c r="B112" s="127" t="s">
        <v>430</v>
      </c>
      <c r="C112" s="146" t="s">
        <v>461</v>
      </c>
      <c r="D112" s="162" t="s">
        <v>432</v>
      </c>
      <c r="E112" s="163" t="s">
        <v>433</v>
      </c>
      <c r="F112" s="163" t="s">
        <v>434</v>
      </c>
      <c r="G112" s="163" t="s">
        <v>435</v>
      </c>
      <c r="H112" s="164" t="s">
        <v>436</v>
      </c>
      <c r="I112" s="177" t="s">
        <v>489</v>
      </c>
    </row>
    <row r="113" spans="1:11">
      <c r="A113" s="174" t="s">
        <v>520</v>
      </c>
      <c r="B113" s="156" t="e">
        <f t="shared" ref="B113:B126" si="12">C113*$C$15/$C$9</f>
        <v>#VALUE!</v>
      </c>
      <c r="C113" s="348"/>
      <c r="D113" s="344"/>
      <c r="E113" s="345" t="str">
        <f>IF(OR($D113="Logarithmic normal distribution",$D113="Normal distribution"),"enter standard deviation","N/A")</f>
        <v>N/A</v>
      </c>
      <c r="F113" s="345" t="str">
        <f>IF(OR($D113="Triangle distribution",$D113="Uniform distribution"),"enter minimum value","N/A")</f>
        <v>N/A</v>
      </c>
      <c r="G113" s="345" t="str">
        <f>IF(OR($D113="Triangle distribution",$D113="Uniform distribution"),"enter maximum value","N/A")</f>
        <v>N/A</v>
      </c>
      <c r="H113" s="346"/>
      <c r="I113" s="435"/>
      <c r="J113" s="436"/>
      <c r="K113" s="436"/>
    </row>
    <row r="114" spans="1:11">
      <c r="A114" s="174" t="s">
        <v>521</v>
      </c>
      <c r="B114" s="156" t="e">
        <f t="shared" si="12"/>
        <v>#VALUE!</v>
      </c>
      <c r="C114" s="343"/>
      <c r="D114" s="344"/>
      <c r="E114" s="345" t="str">
        <f t="shared" ref="E114:E126" si="13">IF(OR($D114="Logarithmic normal distribution",$D114="Normal distribution"),"enter standard deviation","N/A")</f>
        <v>N/A</v>
      </c>
      <c r="F114" s="345" t="str">
        <f t="shared" ref="F114:F126" si="14">IF(OR($D114="Triangle distribution",$D114="Uniform distribution"),"enter minimum value","N/A")</f>
        <v>N/A</v>
      </c>
      <c r="G114" s="345" t="str">
        <f t="shared" ref="G114:G126" si="15">IF(OR($D114="Triangle distribution",$D114="Uniform distribution"),"enter maximum value","N/A")</f>
        <v>N/A</v>
      </c>
      <c r="H114" s="346"/>
      <c r="I114" s="435"/>
      <c r="J114" s="436"/>
      <c r="K114" s="436"/>
    </row>
    <row r="115" spans="1:11">
      <c r="A115" s="174" t="s">
        <v>522</v>
      </c>
      <c r="B115" s="156" t="e">
        <f t="shared" si="12"/>
        <v>#VALUE!</v>
      </c>
      <c r="C115" s="343"/>
      <c r="D115" s="344"/>
      <c r="E115" s="345" t="str">
        <f t="shared" si="13"/>
        <v>N/A</v>
      </c>
      <c r="F115" s="345" t="str">
        <f t="shared" si="14"/>
        <v>N/A</v>
      </c>
      <c r="G115" s="345" t="str">
        <f t="shared" si="15"/>
        <v>N/A</v>
      </c>
      <c r="H115" s="346"/>
      <c r="I115" s="435"/>
      <c r="J115" s="436"/>
      <c r="K115" s="436"/>
    </row>
    <row r="116" spans="1:11">
      <c r="A116" s="174" t="s">
        <v>523</v>
      </c>
      <c r="B116" s="156" t="e">
        <f t="shared" si="12"/>
        <v>#VALUE!</v>
      </c>
      <c r="C116" s="343"/>
      <c r="D116" s="344"/>
      <c r="E116" s="345" t="str">
        <f t="shared" si="13"/>
        <v>N/A</v>
      </c>
      <c r="F116" s="345" t="str">
        <f t="shared" si="14"/>
        <v>N/A</v>
      </c>
      <c r="G116" s="345" t="str">
        <f t="shared" si="15"/>
        <v>N/A</v>
      </c>
      <c r="H116" s="346"/>
      <c r="I116" s="435"/>
      <c r="J116" s="436"/>
      <c r="K116" s="436"/>
    </row>
    <row r="117" spans="1:11">
      <c r="A117" s="174" t="s">
        <v>524</v>
      </c>
      <c r="B117" s="156" t="e">
        <f t="shared" si="12"/>
        <v>#VALUE!</v>
      </c>
      <c r="C117" s="343"/>
      <c r="D117" s="344"/>
      <c r="E117" s="345" t="str">
        <f t="shared" si="13"/>
        <v>N/A</v>
      </c>
      <c r="F117" s="345" t="str">
        <f t="shared" si="14"/>
        <v>N/A</v>
      </c>
      <c r="G117" s="345" t="str">
        <f t="shared" si="15"/>
        <v>N/A</v>
      </c>
      <c r="H117" s="346"/>
      <c r="I117" s="435"/>
      <c r="J117" s="436"/>
      <c r="K117" s="436"/>
    </row>
    <row r="118" spans="1:11">
      <c r="A118" s="174" t="s">
        <v>525</v>
      </c>
      <c r="B118" s="156" t="e">
        <f t="shared" si="12"/>
        <v>#VALUE!</v>
      </c>
      <c r="C118" s="343"/>
      <c r="D118" s="344"/>
      <c r="E118" s="345" t="str">
        <f t="shared" si="13"/>
        <v>N/A</v>
      </c>
      <c r="F118" s="345" t="str">
        <f t="shared" si="14"/>
        <v>N/A</v>
      </c>
      <c r="G118" s="345" t="str">
        <f t="shared" si="15"/>
        <v>N/A</v>
      </c>
      <c r="H118" s="346"/>
      <c r="I118" s="435"/>
      <c r="J118" s="436"/>
      <c r="K118" s="436"/>
    </row>
    <row r="119" spans="1:11">
      <c r="A119" s="174" t="s">
        <v>526</v>
      </c>
      <c r="B119" s="156" t="e">
        <f t="shared" si="12"/>
        <v>#VALUE!</v>
      </c>
      <c r="C119" s="343"/>
      <c r="D119" s="344"/>
      <c r="E119" s="345" t="str">
        <f t="shared" si="13"/>
        <v>N/A</v>
      </c>
      <c r="F119" s="345" t="str">
        <f t="shared" si="14"/>
        <v>N/A</v>
      </c>
      <c r="G119" s="345" t="str">
        <f t="shared" si="15"/>
        <v>N/A</v>
      </c>
      <c r="H119" s="346"/>
      <c r="I119" s="435"/>
      <c r="J119" s="436"/>
      <c r="K119" s="436"/>
    </row>
    <row r="120" spans="1:11">
      <c r="A120" s="174" t="s">
        <v>527</v>
      </c>
      <c r="B120" s="156" t="e">
        <f t="shared" si="12"/>
        <v>#VALUE!</v>
      </c>
      <c r="C120" s="343"/>
      <c r="D120" s="344"/>
      <c r="E120" s="345" t="str">
        <f t="shared" si="13"/>
        <v>N/A</v>
      </c>
      <c r="F120" s="345" t="str">
        <f t="shared" si="14"/>
        <v>N/A</v>
      </c>
      <c r="G120" s="345" t="str">
        <f t="shared" si="15"/>
        <v>N/A</v>
      </c>
      <c r="H120" s="346"/>
      <c r="I120" s="435"/>
      <c r="J120" s="436"/>
      <c r="K120" s="436"/>
    </row>
    <row r="121" spans="1:11">
      <c r="A121" s="174" t="s">
        <v>528</v>
      </c>
      <c r="B121" s="156" t="e">
        <f t="shared" si="12"/>
        <v>#VALUE!</v>
      </c>
      <c r="C121" s="343"/>
      <c r="D121" s="344"/>
      <c r="E121" s="345" t="str">
        <f t="shared" si="13"/>
        <v>N/A</v>
      </c>
      <c r="F121" s="345" t="str">
        <f t="shared" si="14"/>
        <v>N/A</v>
      </c>
      <c r="G121" s="345" t="str">
        <f t="shared" si="15"/>
        <v>N/A</v>
      </c>
      <c r="H121" s="346"/>
      <c r="I121" s="435"/>
      <c r="J121" s="436"/>
      <c r="K121" s="436"/>
    </row>
    <row r="122" spans="1:11">
      <c r="A122" s="174" t="s">
        <v>529</v>
      </c>
      <c r="B122" s="156" t="e">
        <f t="shared" si="12"/>
        <v>#VALUE!</v>
      </c>
      <c r="C122" s="343"/>
      <c r="D122" s="344"/>
      <c r="E122" s="345" t="str">
        <f t="shared" si="13"/>
        <v>N/A</v>
      </c>
      <c r="F122" s="345" t="str">
        <f t="shared" si="14"/>
        <v>N/A</v>
      </c>
      <c r="G122" s="345" t="str">
        <f t="shared" si="15"/>
        <v>N/A</v>
      </c>
      <c r="H122" s="346"/>
      <c r="I122" s="435"/>
      <c r="J122" s="436"/>
      <c r="K122" s="436"/>
    </row>
    <row r="123" spans="1:11">
      <c r="A123" s="174" t="s">
        <v>530</v>
      </c>
      <c r="B123" s="156" t="e">
        <f t="shared" si="12"/>
        <v>#VALUE!</v>
      </c>
      <c r="C123" s="343"/>
      <c r="D123" s="344"/>
      <c r="E123" s="345" t="str">
        <f t="shared" si="13"/>
        <v>N/A</v>
      </c>
      <c r="F123" s="345" t="str">
        <f t="shared" si="14"/>
        <v>N/A</v>
      </c>
      <c r="G123" s="345" t="str">
        <f t="shared" si="15"/>
        <v>N/A</v>
      </c>
      <c r="H123" s="346"/>
      <c r="I123" s="435"/>
      <c r="J123" s="436"/>
      <c r="K123" s="436"/>
    </row>
    <row r="124" spans="1:11">
      <c r="A124" s="174" t="s">
        <v>531</v>
      </c>
      <c r="B124" s="156" t="e">
        <f t="shared" si="12"/>
        <v>#VALUE!</v>
      </c>
      <c r="C124" s="343"/>
      <c r="D124" s="344"/>
      <c r="E124" s="345" t="str">
        <f t="shared" si="13"/>
        <v>N/A</v>
      </c>
      <c r="F124" s="345" t="str">
        <f t="shared" si="14"/>
        <v>N/A</v>
      </c>
      <c r="G124" s="345" t="str">
        <f t="shared" si="15"/>
        <v>N/A</v>
      </c>
      <c r="H124" s="346"/>
      <c r="I124" s="435"/>
      <c r="J124" s="436"/>
      <c r="K124" s="436"/>
    </row>
    <row r="125" spans="1:11">
      <c r="A125" s="174" t="s">
        <v>532</v>
      </c>
      <c r="B125" s="156" t="e">
        <f t="shared" si="12"/>
        <v>#VALUE!</v>
      </c>
      <c r="C125" s="343"/>
      <c r="D125" s="344"/>
      <c r="E125" s="345" t="str">
        <f t="shared" si="13"/>
        <v>N/A</v>
      </c>
      <c r="F125" s="345" t="str">
        <f t="shared" si="14"/>
        <v>N/A</v>
      </c>
      <c r="G125" s="345" t="str">
        <f t="shared" si="15"/>
        <v>N/A</v>
      </c>
      <c r="H125" s="346"/>
      <c r="I125" s="435"/>
      <c r="J125" s="436"/>
      <c r="K125" s="436"/>
    </row>
    <row r="126" spans="1:11" ht="15" thickBot="1">
      <c r="A126" s="174" t="s">
        <v>533</v>
      </c>
      <c r="B126" s="156" t="e">
        <f t="shared" si="12"/>
        <v>#VALUE!</v>
      </c>
      <c r="C126" s="347"/>
      <c r="D126" s="344"/>
      <c r="E126" s="345" t="str">
        <f t="shared" si="13"/>
        <v>N/A</v>
      </c>
      <c r="F126" s="345" t="str">
        <f t="shared" si="14"/>
        <v>N/A</v>
      </c>
      <c r="G126" s="345" t="str">
        <f t="shared" si="15"/>
        <v>N/A</v>
      </c>
      <c r="H126" s="346"/>
      <c r="I126" s="435"/>
      <c r="J126" s="436"/>
      <c r="K126" s="436"/>
    </row>
  </sheetData>
  <sheetProtection algorithmName="SHA-512" hashValue="uDnr11ml/260Ncdsg77HfNgwGq/XE3huCuvdkPLBERLhAmWrZwIzRK/s61JTG6LDoKWkj16Zs/MOFg6dJN2R0g==" saltValue="cw6cjydfFwnERqDcwvC4/A==" spinCount="100000" sheet="1" selectLockedCells="1"/>
  <mergeCells count="81">
    <mergeCell ref="I22:K22"/>
    <mergeCell ref="I30:K30"/>
    <mergeCell ref="I23:K23"/>
    <mergeCell ref="I24:K24"/>
    <mergeCell ref="I25:K25"/>
    <mergeCell ref="I26:K26"/>
    <mergeCell ref="I29:K29"/>
    <mergeCell ref="O36:Q36"/>
    <mergeCell ref="O37:Q37"/>
    <mergeCell ref="P52:Q52"/>
    <mergeCell ref="O38:Q38"/>
    <mergeCell ref="O39:Q39"/>
    <mergeCell ref="O40:Q40"/>
    <mergeCell ref="O41:Q41"/>
    <mergeCell ref="O42:Q42"/>
    <mergeCell ref="O43:Q43"/>
    <mergeCell ref="O44:Q44"/>
    <mergeCell ref="O45:Q45"/>
    <mergeCell ref="P50:Q50"/>
    <mergeCell ref="P51:Q51"/>
    <mergeCell ref="P53:Q53"/>
    <mergeCell ref="P59:Q59"/>
    <mergeCell ref="P60:Q60"/>
    <mergeCell ref="P61:Q61"/>
    <mergeCell ref="P62:Q62"/>
    <mergeCell ref="D73:E73"/>
    <mergeCell ref="D74:E74"/>
    <mergeCell ref="D75:E75"/>
    <mergeCell ref="P63:Q63"/>
    <mergeCell ref="P64:Q64"/>
    <mergeCell ref="P65:Q65"/>
    <mergeCell ref="P67:Q67"/>
    <mergeCell ref="D71:E71"/>
    <mergeCell ref="D72:E72"/>
    <mergeCell ref="I72:K72"/>
    <mergeCell ref="I73:K73"/>
    <mergeCell ref="I74:K74"/>
    <mergeCell ref="I75:K75"/>
    <mergeCell ref="I106:K106"/>
    <mergeCell ref="I93:K93"/>
    <mergeCell ref="I81:K81"/>
    <mergeCell ref="I82:K82"/>
    <mergeCell ref="I83:K83"/>
    <mergeCell ref="I84:K84"/>
    <mergeCell ref="I85:K85"/>
    <mergeCell ref="I86:K86"/>
    <mergeCell ref="I87:K87"/>
    <mergeCell ref="I88:K88"/>
    <mergeCell ref="I89:K89"/>
    <mergeCell ref="I90:K90"/>
    <mergeCell ref="I91:K91"/>
    <mergeCell ref="I92:K92"/>
    <mergeCell ref="I126:K126"/>
    <mergeCell ref="I121:K121"/>
    <mergeCell ref="I108:K108"/>
    <mergeCell ref="I109:K109"/>
    <mergeCell ref="I110:K110"/>
    <mergeCell ref="I113:K113"/>
    <mergeCell ref="I114:K114"/>
    <mergeCell ref="I115:K115"/>
    <mergeCell ref="I116:K116"/>
    <mergeCell ref="I117:K117"/>
    <mergeCell ref="I118:K118"/>
    <mergeCell ref="I119:K119"/>
    <mergeCell ref="I120:K120"/>
    <mergeCell ref="A2:F4"/>
    <mergeCell ref="I122:K122"/>
    <mergeCell ref="I123:K123"/>
    <mergeCell ref="I124:K124"/>
    <mergeCell ref="I125:K125"/>
    <mergeCell ref="I107:K107"/>
    <mergeCell ref="I94:K94"/>
    <mergeCell ref="I97:K97"/>
    <mergeCell ref="I98:K98"/>
    <mergeCell ref="I99:K99"/>
    <mergeCell ref="I100:K100"/>
    <mergeCell ref="I101:K101"/>
    <mergeCell ref="I102:K102"/>
    <mergeCell ref="I103:K103"/>
    <mergeCell ref="I104:K104"/>
    <mergeCell ref="I105:K105"/>
  </mergeCells>
  <phoneticPr fontId="1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164A8-8D63-4C21-97D8-A6B0CF84D8CD}">
  <sheetPr codeName="Sheet11">
    <tabColor rgb="FFFFEBAB"/>
  </sheetPr>
  <dimension ref="A1:M60"/>
  <sheetViews>
    <sheetView showGridLines="0" zoomScaleNormal="100" workbookViewId="0"/>
  </sheetViews>
  <sheetFormatPr defaultColWidth="8.88671875" defaultRowHeight="14.4"/>
  <cols>
    <col min="1" max="1" width="30.5546875" style="4" customWidth="1"/>
    <col min="2" max="2" width="12.33203125" style="4" customWidth="1"/>
    <col min="3" max="3" width="24.109375" style="4" customWidth="1"/>
    <col min="4" max="4" width="21.88671875" style="4" bestFit="1" customWidth="1"/>
    <col min="5" max="5" width="13.109375" style="4" customWidth="1"/>
    <col min="6" max="6" width="5" style="4" customWidth="1"/>
    <col min="7" max="7" width="8.88671875" style="4"/>
    <col min="8" max="8" width="12.44140625" style="4" customWidth="1"/>
    <col min="9" max="9" width="8.88671875" style="4"/>
    <col min="10" max="10" width="3.88671875" style="4" customWidth="1"/>
    <col min="11" max="16384" width="8.88671875" style="4"/>
  </cols>
  <sheetData>
    <row r="1" spans="1:13" s="2" customFormat="1" ht="35.700000000000003" customHeight="1" thickTop="1" thickBot="1">
      <c r="A1" s="2" t="s">
        <v>534</v>
      </c>
    </row>
    <row r="2" spans="1:13" s="36" customFormat="1" ht="11.4" customHeight="1" thickTop="1">
      <c r="A2" s="447"/>
      <c r="B2" s="447"/>
      <c r="C2" s="447"/>
      <c r="D2" s="447"/>
      <c r="E2" s="447"/>
      <c r="F2" s="447"/>
      <c r="G2" s="447"/>
      <c r="H2" s="447"/>
      <c r="I2" s="447"/>
      <c r="J2" s="447"/>
      <c r="K2" s="447"/>
      <c r="L2" s="447"/>
      <c r="M2" s="447"/>
    </row>
    <row r="3" spans="1:13" ht="11.4" customHeight="1" thickBot="1">
      <c r="A3" s="447"/>
      <c r="B3" s="447"/>
      <c r="C3" s="447"/>
      <c r="D3" s="447"/>
      <c r="E3" s="447"/>
      <c r="F3" s="447"/>
      <c r="G3" s="447"/>
      <c r="H3" s="447"/>
      <c r="I3" s="447"/>
      <c r="J3" s="447"/>
      <c r="K3" s="447"/>
      <c r="L3" s="447"/>
      <c r="M3" s="447"/>
    </row>
    <row r="4" spans="1:13" s="39" customFormat="1" ht="26.4" customHeight="1" thickBot="1">
      <c r="A4" s="37" t="s">
        <v>535</v>
      </c>
      <c r="B4" s="38"/>
      <c r="C4" s="38"/>
      <c r="D4" s="38"/>
      <c r="E4" s="38"/>
      <c r="F4" s="38"/>
      <c r="G4" s="37"/>
      <c r="H4" s="37"/>
      <c r="I4" s="37"/>
      <c r="J4" s="37"/>
      <c r="K4" s="37"/>
    </row>
    <row r="5" spans="1:13" ht="15" thickBot="1"/>
    <row r="6" spans="1:13" ht="18.600000000000001" thickBot="1">
      <c r="A6" s="3" t="s">
        <v>536</v>
      </c>
      <c r="B6" s="106" t="s">
        <v>149</v>
      </c>
      <c r="C6" s="107" t="s">
        <v>537</v>
      </c>
      <c r="D6" s="108" t="s">
        <v>538</v>
      </c>
    </row>
    <row r="7" spans="1:13" ht="15" customHeight="1">
      <c r="A7" s="349" t="s">
        <v>161</v>
      </c>
      <c r="B7" s="350"/>
      <c r="C7" s="351"/>
      <c r="D7" s="109">
        <f>B7*(GEN_EPD!$C$30/1000)*'A4-A5 Deliver Install'!C7</f>
        <v>0</v>
      </c>
    </row>
    <row r="8" spans="1:13" s="50" customFormat="1" ht="15" customHeight="1">
      <c r="A8" s="349" t="s">
        <v>903</v>
      </c>
      <c r="B8" s="350"/>
      <c r="C8" s="352"/>
      <c r="D8" s="109">
        <f>B8*(GEN_EPD!$C$30/1000)*'A4-A5 Deliver Install'!C8</f>
        <v>0</v>
      </c>
      <c r="E8" s="110"/>
    </row>
    <row r="9" spans="1:13" s="50" customFormat="1" ht="15" customHeight="1">
      <c r="A9" s="349" t="s">
        <v>904</v>
      </c>
      <c r="B9" s="350"/>
      <c r="C9" s="352"/>
      <c r="D9" s="109">
        <f>B9*(GEN_EPD!$C$30/1000)*'A4-A5 Deliver Install'!C9</f>
        <v>0</v>
      </c>
      <c r="E9" s="110"/>
    </row>
    <row r="10" spans="1:13" s="50" customFormat="1" ht="15" customHeight="1">
      <c r="A10" s="349" t="s">
        <v>416</v>
      </c>
      <c r="B10" s="350"/>
      <c r="C10" s="352"/>
      <c r="D10" s="109">
        <f>B10*(GEN_EPD!$C$30/1000)*'A4-A5 Deliver Install'!C10</f>
        <v>0</v>
      </c>
      <c r="E10" s="110"/>
      <c r="H10" s="110"/>
    </row>
    <row r="11" spans="1:13" s="50" customFormat="1" ht="15" customHeight="1">
      <c r="A11" s="349" t="s">
        <v>417</v>
      </c>
      <c r="B11" s="350"/>
      <c r="C11" s="352"/>
      <c r="D11" s="109">
        <f>B11*(GEN_EPD!$C$30/1000)*'A4-A5 Deliver Install'!C11</f>
        <v>0</v>
      </c>
      <c r="E11" s="110"/>
    </row>
    <row r="12" spans="1:13" s="50" customFormat="1" ht="15" customHeight="1">
      <c r="A12" s="349" t="s">
        <v>905</v>
      </c>
      <c r="B12" s="350"/>
      <c r="C12" s="352"/>
      <c r="D12" s="109">
        <f>B12*(GEN_EPD!$C$30/1000)*'A4-A5 Deliver Install'!C12</f>
        <v>0</v>
      </c>
      <c r="E12" s="110"/>
    </row>
    <row r="13" spans="1:13" s="50" customFormat="1" ht="15" customHeight="1">
      <c r="A13" s="349" t="s">
        <v>906</v>
      </c>
      <c r="B13" s="350"/>
      <c r="C13" s="352"/>
      <c r="D13" s="109">
        <f>B13*(GEN_EPD!$C$30/1000)*'A4-A5 Deliver Install'!C13</f>
        <v>0</v>
      </c>
      <c r="E13" s="110"/>
    </row>
    <row r="14" spans="1:13" s="50" customFormat="1" ht="15" customHeight="1">
      <c r="A14" s="349" t="s">
        <v>907</v>
      </c>
      <c r="B14" s="350"/>
      <c r="C14" s="352"/>
      <c r="D14" s="109">
        <f>B14*(GEN_EPD!$C$30/1000)*'A4-A5 Deliver Install'!C14</f>
        <v>0</v>
      </c>
      <c r="E14" s="110"/>
    </row>
    <row r="15" spans="1:13" s="50" customFormat="1" ht="15" customHeight="1">
      <c r="A15" s="349" t="s">
        <v>908</v>
      </c>
      <c r="B15" s="350"/>
      <c r="C15" s="352"/>
      <c r="D15" s="109">
        <f>B15*(GEN_EPD!$C$30/1000)*'A4-A5 Deliver Install'!C15</f>
        <v>0</v>
      </c>
      <c r="E15" s="110"/>
    </row>
    <row r="17" spans="1:11">
      <c r="C17" s="111"/>
      <c r="D17" s="112">
        <f>SUM(D8:D15)</f>
        <v>0</v>
      </c>
      <c r="E17" s="73" t="s">
        <v>539</v>
      </c>
    </row>
    <row r="18" spans="1:11" ht="15" thickBot="1"/>
    <row r="19" spans="1:11" s="39" customFormat="1" ht="26.4" customHeight="1" thickBot="1">
      <c r="A19" s="37" t="s">
        <v>540</v>
      </c>
      <c r="B19" s="38"/>
      <c r="C19" s="38"/>
      <c r="D19" s="38"/>
      <c r="E19" s="38"/>
      <c r="F19" s="38"/>
      <c r="G19" s="37"/>
      <c r="H19" s="37"/>
      <c r="I19" s="37"/>
      <c r="J19" s="37"/>
      <c r="K19" s="37"/>
    </row>
    <row r="20" spans="1:11">
      <c r="A20" s="4" t="s">
        <v>541</v>
      </c>
    </row>
    <row r="23" spans="1:11" ht="18">
      <c r="A23" s="113" t="s">
        <v>542</v>
      </c>
      <c r="B23" s="114"/>
      <c r="C23" s="114"/>
      <c r="D23" s="114"/>
    </row>
    <row r="24" spans="1:11">
      <c r="A24" s="4" t="s">
        <v>543</v>
      </c>
      <c r="C24" s="272"/>
      <c r="D24" s="67" t="s">
        <v>544</v>
      </c>
      <c r="E24" s="276"/>
      <c r="F24" s="4" t="s">
        <v>545</v>
      </c>
      <c r="G24" s="353"/>
      <c r="H24" s="64" t="s">
        <v>546</v>
      </c>
    </row>
    <row r="25" spans="1:11">
      <c r="A25" s="4" t="s">
        <v>543</v>
      </c>
      <c r="C25" s="272"/>
      <c r="D25" s="67" t="s">
        <v>544</v>
      </c>
      <c r="E25" s="276"/>
      <c r="F25" s="4" t="s">
        <v>545</v>
      </c>
      <c r="G25" s="353"/>
      <c r="H25" s="64" t="s">
        <v>546</v>
      </c>
    </row>
    <row r="26" spans="1:11">
      <c r="A26" s="4" t="s">
        <v>543</v>
      </c>
      <c r="C26" s="272"/>
      <c r="D26" s="67" t="s">
        <v>544</v>
      </c>
      <c r="E26" s="276"/>
      <c r="F26" s="4" t="s">
        <v>545</v>
      </c>
      <c r="G26" s="353"/>
      <c r="H26" s="64" t="s">
        <v>546</v>
      </c>
    </row>
    <row r="27" spans="1:11">
      <c r="A27" s="4" t="s">
        <v>543</v>
      </c>
      <c r="C27" s="272"/>
      <c r="D27" s="67" t="s">
        <v>544</v>
      </c>
      <c r="E27" s="276"/>
      <c r="F27" s="4" t="s">
        <v>545</v>
      </c>
      <c r="G27" s="353"/>
      <c r="H27" s="64" t="s">
        <v>546</v>
      </c>
    </row>
    <row r="28" spans="1:11">
      <c r="A28" s="4" t="s">
        <v>543</v>
      </c>
      <c r="C28" s="272"/>
      <c r="D28" s="67" t="s">
        <v>544</v>
      </c>
      <c r="E28" s="276"/>
      <c r="F28" s="4" t="s">
        <v>545</v>
      </c>
      <c r="G28" s="354"/>
      <c r="H28" s="64" t="s">
        <v>546</v>
      </c>
    </row>
    <row r="29" spans="1:11">
      <c r="A29" s="4" t="s">
        <v>543</v>
      </c>
      <c r="C29" s="272"/>
      <c r="D29" s="67" t="s">
        <v>544</v>
      </c>
      <c r="E29" s="276"/>
      <c r="F29" s="4" t="s">
        <v>545</v>
      </c>
      <c r="G29" s="353"/>
      <c r="H29" s="64" t="s">
        <v>546</v>
      </c>
    </row>
    <row r="30" spans="1:11" s="57" customFormat="1">
      <c r="C30" s="66"/>
      <c r="D30" s="67"/>
      <c r="G30" s="66"/>
      <c r="H30" s="65"/>
    </row>
    <row r="31" spans="1:11">
      <c r="A31" s="4" t="s">
        <v>547</v>
      </c>
      <c r="C31" s="353"/>
      <c r="D31" s="67" t="s">
        <v>548</v>
      </c>
      <c r="E31" s="276"/>
      <c r="F31" s="4" t="s">
        <v>545</v>
      </c>
      <c r="G31" s="353"/>
      <c r="H31" s="64" t="s">
        <v>546</v>
      </c>
    </row>
    <row r="33" spans="1:8" ht="18">
      <c r="A33" s="113" t="s">
        <v>549</v>
      </c>
      <c r="B33" s="114"/>
      <c r="C33" s="114"/>
      <c r="D33" s="114"/>
    </row>
    <row r="34" spans="1:8">
      <c r="A34" s="50" t="s">
        <v>550</v>
      </c>
      <c r="C34" s="272"/>
      <c r="D34" s="67" t="s">
        <v>544</v>
      </c>
      <c r="E34" s="276"/>
      <c r="F34" s="4" t="s">
        <v>545</v>
      </c>
      <c r="G34" s="353"/>
      <c r="H34" s="64" t="s">
        <v>546</v>
      </c>
    </row>
    <row r="35" spans="1:8">
      <c r="A35" s="50" t="s">
        <v>550</v>
      </c>
      <c r="C35" s="272"/>
      <c r="D35" s="67" t="s">
        <v>544</v>
      </c>
      <c r="E35" s="276"/>
      <c r="F35" s="4" t="s">
        <v>545</v>
      </c>
      <c r="G35" s="353"/>
      <c r="H35" s="64" t="s">
        <v>546</v>
      </c>
    </row>
    <row r="36" spans="1:8">
      <c r="A36" s="50" t="s">
        <v>550</v>
      </c>
      <c r="C36" s="272"/>
      <c r="D36" s="67" t="s">
        <v>544</v>
      </c>
      <c r="E36" s="276"/>
      <c r="F36" s="4" t="s">
        <v>545</v>
      </c>
      <c r="G36" s="353"/>
      <c r="H36" s="64" t="s">
        <v>546</v>
      </c>
    </row>
    <row r="37" spans="1:8">
      <c r="A37" s="4" t="s">
        <v>551</v>
      </c>
      <c r="C37" s="272"/>
      <c r="D37" s="67" t="s">
        <v>544</v>
      </c>
      <c r="E37" s="276"/>
      <c r="F37" s="4" t="s">
        <v>545</v>
      </c>
      <c r="G37" s="353"/>
      <c r="H37" s="64" t="s">
        <v>546</v>
      </c>
    </row>
    <row r="38" spans="1:8">
      <c r="A38" s="4" t="s">
        <v>551</v>
      </c>
      <c r="C38" s="272"/>
      <c r="D38" s="67" t="s">
        <v>544</v>
      </c>
      <c r="E38" s="276"/>
      <c r="F38" s="4" t="s">
        <v>545</v>
      </c>
      <c r="G38" s="354"/>
      <c r="H38" s="64" t="s">
        <v>546</v>
      </c>
    </row>
    <row r="39" spans="1:8">
      <c r="A39" s="4" t="s">
        <v>551</v>
      </c>
      <c r="C39" s="272"/>
      <c r="D39" s="67" t="s">
        <v>544</v>
      </c>
      <c r="E39" s="276"/>
      <c r="F39" s="4" t="s">
        <v>545</v>
      </c>
      <c r="G39" s="353"/>
      <c r="H39" s="64" t="s">
        <v>546</v>
      </c>
    </row>
    <row r="40" spans="1:8">
      <c r="A40" s="4" t="s">
        <v>552</v>
      </c>
      <c r="C40" s="272"/>
      <c r="D40" s="67" t="s">
        <v>544</v>
      </c>
      <c r="E40" s="276"/>
      <c r="F40" s="4" t="s">
        <v>545</v>
      </c>
      <c r="G40" s="353"/>
      <c r="H40" s="64" t="s">
        <v>546</v>
      </c>
    </row>
    <row r="41" spans="1:8">
      <c r="A41" s="4" t="s">
        <v>552</v>
      </c>
      <c r="C41" s="272"/>
      <c r="D41" s="67" t="s">
        <v>544</v>
      </c>
      <c r="E41" s="276"/>
      <c r="F41" s="4" t="s">
        <v>545</v>
      </c>
      <c r="G41" s="353"/>
      <c r="H41" s="64" t="s">
        <v>546</v>
      </c>
    </row>
    <row r="42" spans="1:8">
      <c r="A42" s="4" t="s">
        <v>552</v>
      </c>
      <c r="C42" s="272"/>
      <c r="D42" s="67" t="s">
        <v>544</v>
      </c>
      <c r="E42" s="276"/>
      <c r="F42" s="4" t="s">
        <v>545</v>
      </c>
      <c r="G42" s="353"/>
      <c r="H42" s="64" t="s">
        <v>546</v>
      </c>
    </row>
    <row r="43" spans="1:8">
      <c r="A43" s="4" t="s">
        <v>553</v>
      </c>
      <c r="C43" s="272"/>
      <c r="D43" s="67" t="s">
        <v>544</v>
      </c>
      <c r="E43" s="276"/>
      <c r="F43" s="4" t="s">
        <v>545</v>
      </c>
      <c r="G43" s="353"/>
      <c r="H43" s="64" t="s">
        <v>546</v>
      </c>
    </row>
    <row r="44" spans="1:8">
      <c r="A44" s="4" t="s">
        <v>553</v>
      </c>
      <c r="C44" s="272"/>
      <c r="D44" s="67" t="s">
        <v>544</v>
      </c>
      <c r="E44" s="276"/>
      <c r="F44" s="4" t="s">
        <v>545</v>
      </c>
      <c r="G44" s="353"/>
      <c r="H44" s="64" t="s">
        <v>546</v>
      </c>
    </row>
    <row r="45" spans="1:8">
      <c r="A45" s="4" t="s">
        <v>553</v>
      </c>
      <c r="C45" s="272"/>
      <c r="D45" s="67" t="s">
        <v>544</v>
      </c>
      <c r="E45" s="276"/>
      <c r="F45" s="4" t="s">
        <v>545</v>
      </c>
      <c r="G45" s="353"/>
      <c r="H45" s="64" t="s">
        <v>546</v>
      </c>
    </row>
    <row r="46" spans="1:8">
      <c r="A46" s="4" t="s">
        <v>554</v>
      </c>
      <c r="C46" s="272"/>
      <c r="D46" s="67" t="s">
        <v>544</v>
      </c>
      <c r="E46" s="276"/>
      <c r="F46" s="4" t="s">
        <v>545</v>
      </c>
      <c r="G46" s="353"/>
      <c r="H46" s="64" t="s">
        <v>546</v>
      </c>
    </row>
    <row r="47" spans="1:8">
      <c r="A47" s="4" t="s">
        <v>554</v>
      </c>
      <c r="C47" s="272"/>
      <c r="D47" s="67" t="s">
        <v>544</v>
      </c>
      <c r="E47" s="276"/>
      <c r="F47" s="4" t="s">
        <v>545</v>
      </c>
      <c r="G47" s="353"/>
      <c r="H47" s="64" t="s">
        <v>546</v>
      </c>
    </row>
    <row r="48" spans="1:8">
      <c r="A48" s="4" t="s">
        <v>554</v>
      </c>
      <c r="C48" s="272"/>
      <c r="D48" s="67" t="s">
        <v>544</v>
      </c>
      <c r="E48" s="276"/>
      <c r="F48" s="4" t="s">
        <v>545</v>
      </c>
      <c r="G48" s="353"/>
      <c r="H48" s="64" t="s">
        <v>546</v>
      </c>
    </row>
    <row r="49" spans="1:12">
      <c r="A49" s="4" t="s">
        <v>554</v>
      </c>
      <c r="C49" s="272"/>
      <c r="D49" s="67" t="s">
        <v>544</v>
      </c>
      <c r="E49" s="276"/>
      <c r="F49" s="4" t="s">
        <v>545</v>
      </c>
      <c r="G49" s="353"/>
      <c r="H49" s="64" t="s">
        <v>546</v>
      </c>
    </row>
    <row r="50" spans="1:12" s="18" customFormat="1">
      <c r="C50" s="115"/>
      <c r="D50" s="116"/>
    </row>
    <row r="51" spans="1:12" s="18" customFormat="1">
      <c r="C51" s="115"/>
      <c r="D51" s="116"/>
    </row>
    <row r="53" spans="1:12" ht="18">
      <c r="A53" s="113" t="s">
        <v>555</v>
      </c>
      <c r="B53" s="114"/>
      <c r="C53" s="114"/>
      <c r="D53" s="114"/>
    </row>
    <row r="54" spans="1:12">
      <c r="A54" s="4" t="s">
        <v>556</v>
      </c>
      <c r="C54" s="272"/>
      <c r="D54" s="67" t="s">
        <v>544</v>
      </c>
      <c r="E54" s="276"/>
      <c r="F54" s="4" t="s">
        <v>545</v>
      </c>
      <c r="G54" s="353"/>
      <c r="H54" s="64" t="s">
        <v>546</v>
      </c>
      <c r="K54" s="355"/>
      <c r="L54" s="64" t="s">
        <v>557</v>
      </c>
    </row>
    <row r="55" spans="1:12">
      <c r="A55" s="4" t="s">
        <v>556</v>
      </c>
      <c r="C55" s="272"/>
      <c r="D55" s="67" t="s">
        <v>544</v>
      </c>
      <c r="E55" s="276"/>
      <c r="F55" s="4" t="s">
        <v>545</v>
      </c>
      <c r="G55" s="353"/>
      <c r="H55" s="64" t="s">
        <v>546</v>
      </c>
      <c r="K55" s="355"/>
      <c r="L55" s="64" t="s">
        <v>557</v>
      </c>
    </row>
    <row r="56" spans="1:12">
      <c r="A56" s="4" t="s">
        <v>556</v>
      </c>
      <c r="C56" s="272"/>
      <c r="D56" s="67" t="s">
        <v>544</v>
      </c>
      <c r="E56" s="276"/>
      <c r="F56" s="4" t="s">
        <v>545</v>
      </c>
      <c r="G56" s="353"/>
      <c r="H56" s="64" t="s">
        <v>546</v>
      </c>
      <c r="K56" s="355"/>
      <c r="L56" s="64" t="s">
        <v>557</v>
      </c>
    </row>
    <row r="57" spans="1:12">
      <c r="A57" s="4" t="s">
        <v>556</v>
      </c>
      <c r="C57" s="272"/>
      <c r="D57" s="67" t="s">
        <v>544</v>
      </c>
      <c r="E57" s="276"/>
      <c r="F57" s="4" t="s">
        <v>545</v>
      </c>
      <c r="G57" s="353"/>
      <c r="H57" s="64" t="s">
        <v>546</v>
      </c>
      <c r="K57" s="355"/>
      <c r="L57" s="64" t="s">
        <v>557</v>
      </c>
    </row>
    <row r="58" spans="1:12">
      <c r="A58" s="4" t="s">
        <v>556</v>
      </c>
      <c r="C58" s="272"/>
      <c r="D58" s="67" t="s">
        <v>544</v>
      </c>
      <c r="E58" s="276"/>
      <c r="F58" s="4" t="s">
        <v>545</v>
      </c>
      <c r="G58" s="353"/>
      <c r="H58" s="64" t="s">
        <v>546</v>
      </c>
      <c r="K58" s="355"/>
      <c r="L58" s="64" t="s">
        <v>557</v>
      </c>
    </row>
    <row r="59" spans="1:12">
      <c r="A59" s="4" t="s">
        <v>556</v>
      </c>
      <c r="C59" s="272"/>
      <c r="D59" s="67" t="s">
        <v>544</v>
      </c>
      <c r="E59" s="276"/>
      <c r="F59" s="4" t="s">
        <v>545</v>
      </c>
      <c r="G59" s="353"/>
      <c r="H59" s="64" t="s">
        <v>546</v>
      </c>
      <c r="K59" s="355"/>
      <c r="L59" s="64" t="s">
        <v>557</v>
      </c>
    </row>
    <row r="60" spans="1:12" ht="24.9" customHeight="1"/>
  </sheetData>
  <sheetProtection algorithmName="SHA-512" hashValue="JTIC6dKkD9BPOGqBkb5jhycfToezIGnKdolvrzW7K67L++u6xUKrfEhf8TqrelR0K7fLvJ0az2bgNX9y+Oz4pw==" saltValue="7atMf16MO/ROQjpr4joK6g==" spinCount="100000" sheet="1" selectLockedCells="1"/>
  <mergeCells count="1">
    <mergeCell ref="A2:M3"/>
  </mergeCells>
  <dataValidations count="1">
    <dataValidation type="list" allowBlank="1" showInputMessage="1" showErrorMessage="1" sqref="C24:C29 C34:C49 C54:C59" xr:uid="{1386A4F8-8BBD-46AC-AE82-B78B85CE708F}">
      <formula1>Material_Input_Name</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C2121-0FE5-4E46-BB9F-C39CFA1B6AF5}">
  <sheetPr codeName="Sheet12">
    <tabColor rgb="FFFFFF99"/>
  </sheetPr>
  <dimension ref="A1:M98"/>
  <sheetViews>
    <sheetView showGridLines="0" zoomScaleNormal="100" workbookViewId="0"/>
  </sheetViews>
  <sheetFormatPr defaultColWidth="8.88671875" defaultRowHeight="14.4"/>
  <cols>
    <col min="1" max="1" width="25.33203125" style="4" customWidth="1"/>
    <col min="2" max="5" width="25.88671875" style="4" customWidth="1"/>
    <col min="6" max="16384" width="8.88671875" style="4"/>
  </cols>
  <sheetData>
    <row r="1" spans="1:13" s="2" customFormat="1" ht="35.700000000000003" customHeight="1" thickTop="1" thickBot="1">
      <c r="A1" s="2" t="s">
        <v>47</v>
      </c>
    </row>
    <row r="2" spans="1:13" s="36" customFormat="1" ht="13.2" customHeight="1" thickTop="1">
      <c r="A2" s="429"/>
      <c r="B2" s="429"/>
      <c r="C2" s="429"/>
      <c r="D2" s="15"/>
      <c r="E2" s="15"/>
      <c r="F2" s="15"/>
      <c r="G2" s="15"/>
      <c r="H2" s="15"/>
      <c r="I2" s="15"/>
      <c r="J2" s="15"/>
      <c r="K2" s="15"/>
      <c r="L2" s="15"/>
      <c r="M2" s="15"/>
    </row>
    <row r="3" spans="1:13" ht="13.2" customHeight="1" thickBot="1">
      <c r="A3" s="429"/>
      <c r="B3" s="429"/>
      <c r="C3" s="429"/>
      <c r="D3" s="15"/>
      <c r="E3" s="15"/>
      <c r="F3" s="15"/>
      <c r="G3" s="15"/>
      <c r="H3" s="15"/>
      <c r="I3" s="15"/>
      <c r="J3" s="15"/>
      <c r="K3" s="15"/>
      <c r="L3" s="15"/>
      <c r="M3" s="15"/>
    </row>
    <row r="4" spans="1:13" s="39" customFormat="1" ht="26.4" customHeight="1" thickBot="1">
      <c r="A4" s="37" t="s">
        <v>812</v>
      </c>
      <c r="B4" s="38"/>
      <c r="C4" s="38"/>
      <c r="D4" s="38"/>
      <c r="E4" s="38"/>
      <c r="F4" s="38"/>
      <c r="G4" s="37"/>
      <c r="H4" s="37"/>
      <c r="I4" s="37"/>
      <c r="J4" s="37"/>
      <c r="K4" s="37"/>
    </row>
    <row r="7" spans="1:13">
      <c r="M7" s="81"/>
    </row>
    <row r="10" spans="1:13">
      <c r="A10" s="86" t="s">
        <v>813</v>
      </c>
    </row>
    <row r="11" spans="1:13">
      <c r="B11" s="87" t="s">
        <v>814</v>
      </c>
      <c r="C11" s="87" t="s">
        <v>815</v>
      </c>
      <c r="D11" s="87" t="s">
        <v>816</v>
      </c>
      <c r="E11" s="87" t="s">
        <v>817</v>
      </c>
    </row>
    <row r="12" spans="1:13">
      <c r="B12" s="356"/>
      <c r="C12" s="357"/>
      <c r="D12" s="356"/>
      <c r="E12" s="357"/>
    </row>
    <row r="13" spans="1:13">
      <c r="B13" s="356"/>
      <c r="C13" s="357"/>
      <c r="D13" s="356"/>
      <c r="E13" s="357"/>
    </row>
    <row r="14" spans="1:13">
      <c r="B14" s="356"/>
      <c r="C14" s="357"/>
      <c r="D14" s="356"/>
      <c r="E14" s="357"/>
    </row>
    <row r="15" spans="1:13">
      <c r="B15" s="356"/>
      <c r="C15" s="357"/>
      <c r="D15" s="356"/>
      <c r="E15" s="357"/>
    </row>
    <row r="16" spans="1:13">
      <c r="B16" s="356"/>
      <c r="C16" s="357"/>
      <c r="D16" s="356"/>
      <c r="E16" s="357"/>
    </row>
    <row r="17" spans="1:12" ht="18">
      <c r="A17" s="41"/>
      <c r="B17" s="9"/>
    </row>
    <row r="18" spans="1:12" ht="20.100000000000001" customHeight="1" thickBot="1">
      <c r="A18" s="41"/>
      <c r="B18" s="9"/>
    </row>
    <row r="19" spans="1:12" s="39" customFormat="1" ht="26.4" customHeight="1" thickBot="1">
      <c r="A19" s="37" t="s">
        <v>558</v>
      </c>
      <c r="B19" s="38"/>
      <c r="C19" s="38"/>
      <c r="D19" s="38"/>
      <c r="E19" s="38"/>
      <c r="F19" s="38"/>
      <c r="G19" s="37"/>
      <c r="H19" s="37"/>
      <c r="I19" s="37"/>
      <c r="J19" s="37"/>
      <c r="K19" s="37"/>
    </row>
    <row r="20" spans="1:12" ht="18">
      <c r="A20" s="41"/>
      <c r="B20" s="9"/>
    </row>
    <row r="21" spans="1:12">
      <c r="A21" s="13" t="s">
        <v>559</v>
      </c>
      <c r="B21" s="353"/>
      <c r="C21" s="93"/>
      <c r="D21" s="93"/>
      <c r="E21" s="93"/>
      <c r="F21" s="93"/>
      <c r="G21" s="93"/>
      <c r="H21" s="93"/>
      <c r="I21" s="93"/>
      <c r="J21" s="93"/>
      <c r="L21" s="9"/>
    </row>
    <row r="22" spans="1:12">
      <c r="B22" s="9"/>
    </row>
    <row r="23" spans="1:12">
      <c r="B23" s="9"/>
    </row>
    <row r="24" spans="1:12">
      <c r="A24" s="94" t="s">
        <v>560</v>
      </c>
      <c r="B24" s="87" t="s">
        <v>561</v>
      </c>
      <c r="C24" s="87" t="s">
        <v>562</v>
      </c>
    </row>
    <row r="25" spans="1:12">
      <c r="A25" s="95" t="s">
        <v>563</v>
      </c>
      <c r="B25" s="272"/>
      <c r="C25" s="339"/>
    </row>
    <row r="26" spans="1:12">
      <c r="A26" s="95" t="s">
        <v>564</v>
      </c>
      <c r="B26" s="272"/>
      <c r="C26" s="339"/>
    </row>
    <row r="27" spans="1:12">
      <c r="A27" s="95" t="s">
        <v>565</v>
      </c>
      <c r="B27" s="272"/>
      <c r="C27" s="339"/>
    </row>
    <row r="28" spans="1:12">
      <c r="A28" s="95" t="s">
        <v>566</v>
      </c>
      <c r="B28" s="272"/>
      <c r="C28" s="339"/>
    </row>
    <row r="29" spans="1:12">
      <c r="A29" s="95" t="s">
        <v>567</v>
      </c>
      <c r="B29" s="272"/>
      <c r="C29" s="339"/>
    </row>
    <row r="30" spans="1:12">
      <c r="A30" s="95" t="s">
        <v>568</v>
      </c>
      <c r="B30" s="272"/>
      <c r="C30" s="339"/>
    </row>
    <row r="31" spans="1:12">
      <c r="A31" s="95" t="s">
        <v>569</v>
      </c>
      <c r="B31" s="272"/>
      <c r="C31" s="339"/>
    </row>
    <row r="32" spans="1:12">
      <c r="A32" s="95" t="s">
        <v>831</v>
      </c>
      <c r="B32" s="272"/>
      <c r="C32" s="339"/>
    </row>
    <row r="33" spans="1:3">
      <c r="A33" s="95" t="s">
        <v>832</v>
      </c>
      <c r="B33" s="272"/>
      <c r="C33" s="339"/>
    </row>
    <row r="34" spans="1:3">
      <c r="A34" s="95" t="s">
        <v>833</v>
      </c>
      <c r="B34" s="272"/>
      <c r="C34" s="339"/>
    </row>
    <row r="35" spans="1:3">
      <c r="A35" s="95" t="s">
        <v>834</v>
      </c>
      <c r="B35" s="272"/>
      <c r="C35" s="339"/>
    </row>
    <row r="36" spans="1:3">
      <c r="A36" s="95" t="s">
        <v>835</v>
      </c>
      <c r="B36" s="272"/>
      <c r="C36" s="339"/>
    </row>
    <row r="37" spans="1:3">
      <c r="A37" s="95" t="s">
        <v>836</v>
      </c>
      <c r="B37" s="272"/>
      <c r="C37" s="339"/>
    </row>
    <row r="38" spans="1:3">
      <c r="A38" s="95" t="s">
        <v>837</v>
      </c>
      <c r="B38" s="272"/>
      <c r="C38" s="339"/>
    </row>
    <row r="39" spans="1:3">
      <c r="A39" s="95" t="s">
        <v>838</v>
      </c>
      <c r="B39" s="272"/>
      <c r="C39" s="339"/>
    </row>
    <row r="40" spans="1:3">
      <c r="A40" s="95" t="s">
        <v>839</v>
      </c>
      <c r="B40" s="272"/>
      <c r="C40" s="339"/>
    </row>
    <row r="41" spans="1:3">
      <c r="A41" s="95" t="s">
        <v>840</v>
      </c>
      <c r="B41" s="272"/>
      <c r="C41" s="339"/>
    </row>
    <row r="42" spans="1:3">
      <c r="A42" s="95" t="s">
        <v>841</v>
      </c>
      <c r="B42" s="272"/>
      <c r="C42" s="339"/>
    </row>
    <row r="43" spans="1:3">
      <c r="A43" s="95" t="s">
        <v>842</v>
      </c>
      <c r="B43" s="272"/>
      <c r="C43" s="339"/>
    </row>
    <row r="44" spans="1:3">
      <c r="A44" s="95" t="s">
        <v>843</v>
      </c>
      <c r="B44" s="272"/>
      <c r="C44" s="339"/>
    </row>
    <row r="45" spans="1:3">
      <c r="A45" s="95" t="s">
        <v>844</v>
      </c>
      <c r="B45" s="272"/>
      <c r="C45" s="339"/>
    </row>
    <row r="46" spans="1:3">
      <c r="A46" s="95" t="s">
        <v>845</v>
      </c>
      <c r="B46" s="272"/>
      <c r="C46" s="339"/>
    </row>
    <row r="47" spans="1:3">
      <c r="A47" s="95" t="s">
        <v>846</v>
      </c>
      <c r="B47" s="272"/>
      <c r="C47" s="339"/>
    </row>
    <row r="48" spans="1:3">
      <c r="A48" s="95" t="s">
        <v>847</v>
      </c>
      <c r="B48" s="272"/>
      <c r="C48" s="339"/>
    </row>
    <row r="49" spans="1:12">
      <c r="A49" s="95" t="s">
        <v>848</v>
      </c>
      <c r="B49" s="272"/>
      <c r="C49" s="339"/>
    </row>
    <row r="50" spans="1:12">
      <c r="A50" s="95" t="s">
        <v>570</v>
      </c>
      <c r="B50" s="358"/>
      <c r="C50" s="359"/>
    </row>
    <row r="51" spans="1:12">
      <c r="A51" s="95" t="s">
        <v>570</v>
      </c>
      <c r="B51" s="358"/>
      <c r="C51" s="359"/>
    </row>
    <row r="52" spans="1:12">
      <c r="A52" s="95" t="s">
        <v>570</v>
      </c>
      <c r="B52" s="358"/>
      <c r="C52" s="359"/>
    </row>
    <row r="53" spans="1:12">
      <c r="A53" s="95" t="s">
        <v>570</v>
      </c>
      <c r="B53" s="358"/>
      <c r="C53" s="359"/>
    </row>
    <row r="54" spans="1:12">
      <c r="A54" s="95" t="s">
        <v>570</v>
      </c>
      <c r="B54" s="358"/>
      <c r="C54" s="359"/>
    </row>
    <row r="55" spans="1:12">
      <c r="B55" s="9" t="s">
        <v>571</v>
      </c>
    </row>
    <row r="56" spans="1:12">
      <c r="B56" s="9"/>
    </row>
    <row r="57" spans="1:12">
      <c r="B57" s="9"/>
    </row>
    <row r="58" spans="1:12">
      <c r="A58" s="96" t="s">
        <v>572</v>
      </c>
      <c r="B58" s="97" t="s">
        <v>573</v>
      </c>
      <c r="C58" s="87" t="s">
        <v>574</v>
      </c>
    </row>
    <row r="59" spans="1:12" ht="43.2">
      <c r="A59" s="98" t="s">
        <v>575</v>
      </c>
      <c r="B59" s="360"/>
      <c r="C59" s="353"/>
      <c r="D59" s="4" t="s">
        <v>576</v>
      </c>
      <c r="E59" s="9"/>
    </row>
    <row r="60" spans="1:12" ht="43.2">
      <c r="A60" s="98" t="s">
        <v>575</v>
      </c>
      <c r="B60" s="360"/>
      <c r="C60" s="353"/>
      <c r="D60" s="4" t="s">
        <v>576</v>
      </c>
      <c r="E60" s="9"/>
    </row>
    <row r="61" spans="1:12" ht="43.2">
      <c r="A61" s="98" t="s">
        <v>575</v>
      </c>
      <c r="B61" s="360"/>
      <c r="C61" s="353"/>
      <c r="D61" s="4" t="s">
        <v>576</v>
      </c>
      <c r="E61" s="9"/>
    </row>
    <row r="62" spans="1:12" ht="43.2">
      <c r="A62" s="98" t="s">
        <v>575</v>
      </c>
      <c r="B62" s="360"/>
      <c r="C62" s="353"/>
      <c r="D62" s="4" t="s">
        <v>576</v>
      </c>
      <c r="E62" s="9"/>
    </row>
    <row r="63" spans="1:12" ht="43.2">
      <c r="A63" s="98" t="s">
        <v>575</v>
      </c>
      <c r="B63" s="360"/>
      <c r="C63" s="353"/>
      <c r="D63" s="4" t="s">
        <v>576</v>
      </c>
      <c r="E63" s="9"/>
      <c r="L63" s="9"/>
    </row>
    <row r="64" spans="1:12" s="57" customFormat="1">
      <c r="A64" s="99"/>
      <c r="B64" s="100"/>
      <c r="C64" s="66"/>
      <c r="E64" s="100"/>
      <c r="L64" s="100"/>
    </row>
    <row r="65" spans="1:12" ht="28.8">
      <c r="A65" s="98" t="s">
        <v>577</v>
      </c>
      <c r="B65" s="360"/>
      <c r="C65" s="353"/>
      <c r="D65" s="57"/>
      <c r="E65" s="9"/>
      <c r="L65" s="9"/>
    </row>
    <row r="66" spans="1:12" s="57" customFormat="1" ht="28.8">
      <c r="A66" s="98" t="s">
        <v>577</v>
      </c>
      <c r="B66" s="361"/>
      <c r="C66" s="353"/>
      <c r="E66" s="100"/>
    </row>
    <row r="67" spans="1:12" s="57" customFormat="1" ht="28.8">
      <c r="A67" s="98" t="s">
        <v>577</v>
      </c>
      <c r="B67" s="361"/>
      <c r="C67" s="353"/>
      <c r="E67" s="100"/>
    </row>
    <row r="68" spans="1:12" s="57" customFormat="1" ht="28.8">
      <c r="A68" s="98" t="s">
        <v>577</v>
      </c>
      <c r="B68" s="361"/>
      <c r="C68" s="353"/>
      <c r="E68" s="100"/>
    </row>
    <row r="69" spans="1:12" s="57" customFormat="1" ht="28.8">
      <c r="A69" s="98" t="s">
        <v>577</v>
      </c>
      <c r="B69" s="361"/>
      <c r="C69" s="353"/>
      <c r="E69" s="100"/>
    </row>
    <row r="70" spans="1:12" s="57" customFormat="1" ht="28.8">
      <c r="A70" s="98" t="s">
        <v>577</v>
      </c>
      <c r="B70" s="361"/>
      <c r="C70" s="353"/>
      <c r="E70" s="100"/>
    </row>
    <row r="71" spans="1:12" s="57" customFormat="1">
      <c r="A71" s="99"/>
      <c r="B71" s="100"/>
      <c r="C71" s="100"/>
      <c r="E71" s="100"/>
    </row>
    <row r="72" spans="1:12" s="57" customFormat="1">
      <c r="A72" s="99"/>
      <c r="B72" s="100"/>
      <c r="C72" s="100"/>
      <c r="E72" s="100"/>
    </row>
    <row r="73" spans="1:12" ht="28.8">
      <c r="A73" s="98" t="s">
        <v>578</v>
      </c>
      <c r="B73" s="353"/>
      <c r="C73" s="67" t="s">
        <v>579</v>
      </c>
      <c r="E73" s="9"/>
    </row>
    <row r="74" spans="1:12" ht="28.8">
      <c r="A74" s="98" t="s">
        <v>580</v>
      </c>
      <c r="B74" s="353"/>
      <c r="C74" s="67" t="s">
        <v>581</v>
      </c>
    </row>
    <row r="75" spans="1:12" ht="18">
      <c r="A75" s="41"/>
      <c r="B75" s="9"/>
      <c r="C75" s="67"/>
    </row>
    <row r="76" spans="1:12" ht="18.600000000000001" customHeight="1" thickBot="1">
      <c r="A76" s="101" t="s">
        <v>582</v>
      </c>
      <c r="B76" s="9"/>
      <c r="C76" s="102"/>
    </row>
    <row r="77" spans="1:12" s="39" customFormat="1" ht="26.4" customHeight="1" thickBot="1">
      <c r="A77" s="37" t="s">
        <v>811</v>
      </c>
      <c r="B77" s="38"/>
      <c r="C77" s="38"/>
      <c r="D77" s="38"/>
      <c r="E77" s="38"/>
      <c r="F77" s="38"/>
      <c r="G77" s="37"/>
      <c r="H77" s="37"/>
      <c r="I77" s="37"/>
      <c r="J77" s="37"/>
      <c r="K77" s="37"/>
    </row>
    <row r="78" spans="1:12" ht="57.9" customHeight="1">
      <c r="A78" s="450" t="s">
        <v>583</v>
      </c>
      <c r="B78" s="450"/>
      <c r="C78" s="450"/>
    </row>
    <row r="79" spans="1:12" ht="18.600000000000001" customHeight="1">
      <c r="A79" s="13"/>
      <c r="B79" s="9"/>
      <c r="C79" s="448" t="s">
        <v>584</v>
      </c>
    </row>
    <row r="80" spans="1:12" ht="38.1" customHeight="1">
      <c r="A80" s="94" t="s">
        <v>585</v>
      </c>
      <c r="B80" s="87" t="s">
        <v>586</v>
      </c>
      <c r="C80" s="449"/>
    </row>
    <row r="81" spans="1:13" ht="15.9" customHeight="1">
      <c r="A81" s="64" t="s">
        <v>587</v>
      </c>
      <c r="B81" s="362"/>
      <c r="C81" s="363"/>
    </row>
    <row r="82" spans="1:13" ht="15.9" customHeight="1">
      <c r="A82" s="64" t="s">
        <v>587</v>
      </c>
      <c r="B82" s="362"/>
      <c r="C82" s="363"/>
    </row>
    <row r="83" spans="1:13" ht="15.9" customHeight="1">
      <c r="A83" s="64" t="s">
        <v>587</v>
      </c>
      <c r="B83" s="362"/>
      <c r="C83" s="363"/>
    </row>
    <row r="84" spans="1:13" ht="15.9" customHeight="1">
      <c r="A84" s="64" t="s">
        <v>587</v>
      </c>
      <c r="B84" s="362"/>
      <c r="C84" s="363"/>
    </row>
    <row r="85" spans="1:13" ht="15.9" customHeight="1">
      <c r="A85" s="64" t="s">
        <v>587</v>
      </c>
      <c r="B85" s="362"/>
      <c r="C85" s="363"/>
    </row>
    <row r="86" spans="1:13" ht="15.9" customHeight="1">
      <c r="B86" s="364" t="s">
        <v>588</v>
      </c>
      <c r="C86" s="365"/>
    </row>
    <row r="87" spans="1:13" ht="15.75" customHeight="1">
      <c r="B87" s="9"/>
      <c r="C87" s="103"/>
    </row>
    <row r="88" spans="1:13" ht="18">
      <c r="A88" s="41" t="s">
        <v>589</v>
      </c>
      <c r="B88" s="9"/>
      <c r="C88" s="87"/>
    </row>
    <row r="89" spans="1:13" ht="18">
      <c r="A89" s="41"/>
      <c r="B89" s="9"/>
      <c r="C89" s="87" t="s">
        <v>590</v>
      </c>
    </row>
    <row r="90" spans="1:13" ht="15.75" customHeight="1">
      <c r="A90" s="4" t="s">
        <v>591</v>
      </c>
      <c r="B90" s="360"/>
      <c r="C90" s="366"/>
    </row>
    <row r="91" spans="1:13" ht="15.75" customHeight="1">
      <c r="A91" s="4" t="s">
        <v>591</v>
      </c>
      <c r="B91" s="360"/>
      <c r="C91" s="366"/>
    </row>
    <row r="92" spans="1:13" ht="15.75" customHeight="1">
      <c r="A92" s="4" t="s">
        <v>591</v>
      </c>
      <c r="B92" s="360"/>
      <c r="C92" s="366"/>
    </row>
    <row r="93" spans="1:13" ht="15.75" customHeight="1">
      <c r="A93" s="4" t="s">
        <v>591</v>
      </c>
      <c r="B93" s="360"/>
      <c r="C93" s="366"/>
    </row>
    <row r="94" spans="1:13" ht="15.75" customHeight="1">
      <c r="A94" s="4" t="s">
        <v>591</v>
      </c>
      <c r="B94" s="360"/>
      <c r="C94" s="366"/>
    </row>
    <row r="95" spans="1:13" ht="15.6">
      <c r="C95" s="104"/>
    </row>
    <row r="96" spans="1:13">
      <c r="A96" s="4" t="s">
        <v>541</v>
      </c>
      <c r="B96" s="105"/>
      <c r="C96" s="105"/>
      <c r="D96" s="15"/>
      <c r="E96" s="15"/>
      <c r="F96" s="15"/>
      <c r="G96" s="15"/>
      <c r="H96" s="15"/>
      <c r="I96" s="15"/>
      <c r="J96" s="15"/>
      <c r="K96" s="15"/>
      <c r="L96" s="15"/>
      <c r="M96" s="15"/>
    </row>
    <row r="97" spans="2:13">
      <c r="B97" s="105"/>
      <c r="C97" s="105"/>
      <c r="D97" s="15"/>
      <c r="E97" s="15"/>
      <c r="F97" s="15"/>
      <c r="G97" s="15"/>
      <c r="H97" s="15"/>
      <c r="I97" s="15"/>
      <c r="J97" s="15"/>
      <c r="K97" s="15"/>
      <c r="L97" s="15"/>
      <c r="M97" s="15"/>
    </row>
    <row r="98" spans="2:13">
      <c r="B98" s="9"/>
    </row>
  </sheetData>
  <sheetProtection algorithmName="SHA-512" hashValue="llBIGkLsYrvZzJdTD2v/zozxqPmnHdtywCLxC3uaNJEp6ivROU2677ih5ppvk93z9sZJR0pfNMFpUJA1TO2LVg==" saltValue="+2AMEVtYgbU2gZGQcuUfXw==" spinCount="100000" sheet="1" selectLockedCells="1"/>
  <mergeCells count="3">
    <mergeCell ref="A2:C3"/>
    <mergeCell ref="C79:C80"/>
    <mergeCell ref="A78:C78"/>
  </mergeCells>
  <phoneticPr fontId="16" type="noConversion"/>
  <dataValidations count="2">
    <dataValidation type="list" allowBlank="1" showInputMessage="1" showErrorMessage="1" sqref="B25:B54 B81:B85 B12:B16" xr:uid="{2A9E1B71-7519-4131-9ED0-C861C811DE1C}">
      <formula1>Material_Input_Name</formula1>
    </dataValidation>
    <dataValidation type="list" allowBlank="1" showInputMessage="1" showErrorMessage="1" sqref="B59:B63" xr:uid="{1A250F09-CC37-474E-8A23-29E03A6A48F5}">
      <formula1>ancillary</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5C232-08CC-4678-BAC1-0DB1D73E922A}">
  <sheetPr codeName="Sheet13">
    <tabColor rgb="FFD6EDBD"/>
  </sheetPr>
  <dimension ref="A1:U88"/>
  <sheetViews>
    <sheetView showGridLines="0" zoomScaleNormal="100" workbookViewId="0"/>
  </sheetViews>
  <sheetFormatPr defaultColWidth="8.88671875" defaultRowHeight="14.4"/>
  <cols>
    <col min="1" max="1" width="36.88671875" style="4" customWidth="1"/>
    <col min="2" max="5" width="23.109375" style="4" customWidth="1"/>
    <col min="6" max="10" width="8.88671875" style="4"/>
    <col min="11" max="11" width="11.88671875" style="4" customWidth="1"/>
    <col min="12" max="12" width="8.88671875" style="4" customWidth="1"/>
    <col min="13" max="13" width="18" style="4" customWidth="1"/>
    <col min="14" max="14" width="8.88671875" style="4"/>
    <col min="15" max="15" width="14.88671875" style="4" customWidth="1"/>
    <col min="16" max="20" width="8.88671875" style="4"/>
    <col min="21" max="21" width="13.33203125" style="4" customWidth="1"/>
    <col min="22" max="16384" width="8.88671875" style="4"/>
  </cols>
  <sheetData>
    <row r="1" spans="1:13" s="2" customFormat="1" ht="35.700000000000003" customHeight="1" thickTop="1" thickBot="1">
      <c r="A1" s="2" t="s">
        <v>49</v>
      </c>
    </row>
    <row r="2" spans="1:13" s="36" customFormat="1" ht="15" customHeight="1" thickTop="1">
      <c r="A2" s="429"/>
      <c r="B2" s="429"/>
      <c r="C2" s="429"/>
      <c r="D2" s="429"/>
      <c r="E2" s="429"/>
      <c r="F2" s="429"/>
      <c r="G2" s="429"/>
      <c r="H2" s="429"/>
      <c r="I2" s="429"/>
      <c r="J2" s="429"/>
      <c r="K2" s="429"/>
      <c r="L2" s="429"/>
      <c r="M2" s="429"/>
    </row>
    <row r="3" spans="1:13" ht="15" customHeight="1" thickBot="1">
      <c r="A3" s="429"/>
      <c r="B3" s="429"/>
      <c r="C3" s="429"/>
      <c r="D3" s="429"/>
      <c r="E3" s="429"/>
      <c r="F3" s="429"/>
      <c r="G3" s="429"/>
      <c r="H3" s="429"/>
      <c r="I3" s="429"/>
      <c r="J3" s="429"/>
      <c r="K3" s="429"/>
      <c r="L3" s="429"/>
      <c r="M3" s="429"/>
    </row>
    <row r="4" spans="1:13" s="39" customFormat="1" ht="26.4" customHeight="1" thickBot="1">
      <c r="A4" s="37" t="s">
        <v>592</v>
      </c>
      <c r="B4" s="38"/>
      <c r="C4" s="38"/>
      <c r="D4" s="38"/>
      <c r="E4" s="38"/>
      <c r="F4" s="38"/>
      <c r="G4" s="37"/>
      <c r="H4" s="37"/>
      <c r="I4" s="37"/>
      <c r="J4" s="37"/>
      <c r="K4" s="37"/>
    </row>
    <row r="5" spans="1:13">
      <c r="A5" s="4" t="s">
        <v>541</v>
      </c>
      <c r="B5" s="60"/>
    </row>
    <row r="6" spans="1:13" ht="30.6" customHeight="1">
      <c r="A6" s="61" t="s">
        <v>593</v>
      </c>
      <c r="B6" s="60"/>
    </row>
    <row r="7" spans="1:13" ht="30.6" customHeight="1">
      <c r="A7" s="61"/>
      <c r="B7" s="62" t="s">
        <v>594</v>
      </c>
      <c r="C7" s="63" t="s">
        <v>595</v>
      </c>
      <c r="E7" s="63" t="s">
        <v>596</v>
      </c>
    </row>
    <row r="8" spans="1:13" ht="20.100000000000001" customHeight="1">
      <c r="A8" s="4" t="s">
        <v>543</v>
      </c>
      <c r="B8" s="367"/>
      <c r="C8" s="368"/>
      <c r="D8" s="4" t="s">
        <v>545</v>
      </c>
      <c r="E8" s="369"/>
      <c r="F8" s="64" t="s">
        <v>597</v>
      </c>
      <c r="H8" s="64"/>
    </row>
    <row r="9" spans="1:13" s="57" customFormat="1" ht="15.6" customHeight="1">
      <c r="A9" s="4" t="s">
        <v>543</v>
      </c>
      <c r="B9" s="367"/>
      <c r="C9" s="368"/>
      <c r="D9" s="4" t="s">
        <v>545</v>
      </c>
      <c r="E9" s="369"/>
      <c r="F9" s="64" t="s">
        <v>597</v>
      </c>
      <c r="G9" s="4"/>
      <c r="H9" s="65"/>
    </row>
    <row r="10" spans="1:13" s="57" customFormat="1" ht="18.600000000000001" customHeight="1">
      <c r="A10" s="4" t="s">
        <v>543</v>
      </c>
      <c r="B10" s="367"/>
      <c r="C10" s="368"/>
      <c r="D10" s="4" t="s">
        <v>545</v>
      </c>
      <c r="E10" s="369"/>
      <c r="F10" s="64" t="s">
        <v>597</v>
      </c>
      <c r="G10" s="4"/>
      <c r="H10" s="65"/>
    </row>
    <row r="11" spans="1:13" s="57" customFormat="1" ht="18.899999999999999" customHeight="1">
      <c r="A11" s="4" t="s">
        <v>543</v>
      </c>
      <c r="B11" s="367"/>
      <c r="C11" s="368"/>
      <c r="D11" s="4" t="s">
        <v>545</v>
      </c>
      <c r="E11" s="369"/>
      <c r="F11" s="64" t="s">
        <v>597</v>
      </c>
      <c r="G11" s="4"/>
      <c r="H11" s="65"/>
    </row>
    <row r="12" spans="1:13" s="57" customFormat="1" ht="15.6" customHeight="1">
      <c r="A12" s="4" t="s">
        <v>543</v>
      </c>
      <c r="B12" s="367"/>
      <c r="C12" s="368"/>
      <c r="D12" s="4" t="s">
        <v>545</v>
      </c>
      <c r="E12" s="369"/>
      <c r="F12" s="64" t="s">
        <v>597</v>
      </c>
      <c r="G12" s="4"/>
      <c r="H12" s="65"/>
    </row>
    <row r="13" spans="1:13" s="57" customFormat="1" ht="18.600000000000001" customHeight="1">
      <c r="A13" s="4" t="s">
        <v>543</v>
      </c>
      <c r="B13" s="367"/>
      <c r="C13" s="368"/>
      <c r="D13" s="4" t="s">
        <v>545</v>
      </c>
      <c r="E13" s="369"/>
      <c r="F13" s="64" t="s">
        <v>597</v>
      </c>
      <c r="G13" s="4"/>
      <c r="H13" s="65"/>
    </row>
    <row r="14" spans="1:13" s="57" customFormat="1" ht="18.899999999999999" customHeight="1">
      <c r="A14" s="4" t="s">
        <v>543</v>
      </c>
      <c r="B14" s="367"/>
      <c r="C14" s="368"/>
      <c r="D14" s="4" t="s">
        <v>545</v>
      </c>
      <c r="E14" s="369"/>
      <c r="F14" s="64" t="s">
        <v>597</v>
      </c>
      <c r="G14" s="4"/>
      <c r="H14" s="65"/>
    </row>
    <row r="15" spans="1:13" s="57" customFormat="1">
      <c r="B15" s="66"/>
      <c r="C15" s="67"/>
      <c r="D15" s="67"/>
      <c r="E15" s="67"/>
      <c r="G15" s="66"/>
      <c r="H15" s="65"/>
    </row>
    <row r="16" spans="1:13" s="57" customFormat="1" ht="27.9" customHeight="1">
      <c r="B16" s="66"/>
      <c r="C16" s="68" t="s">
        <v>598</v>
      </c>
      <c r="D16" s="67"/>
      <c r="E16" s="63" t="s">
        <v>596</v>
      </c>
      <c r="G16" s="66"/>
      <c r="H16" s="65"/>
    </row>
    <row r="17" spans="1:21" ht="20.100000000000001" customHeight="1">
      <c r="A17" s="4" t="s">
        <v>599</v>
      </c>
      <c r="B17" s="369"/>
      <c r="C17" s="368"/>
      <c r="D17" s="67"/>
      <c r="E17" s="369"/>
      <c r="F17" s="64" t="s">
        <v>597</v>
      </c>
      <c r="G17" s="66"/>
      <c r="H17" s="69"/>
    </row>
    <row r="18" spans="1:21" ht="18">
      <c r="A18" s="61"/>
      <c r="B18" s="60"/>
      <c r="F18" s="18"/>
      <c r="G18" s="18"/>
      <c r="H18" s="18"/>
    </row>
    <row r="19" spans="1:21" ht="18">
      <c r="A19" s="61" t="s">
        <v>600</v>
      </c>
      <c r="B19" s="60"/>
    </row>
    <row r="20" spans="1:21">
      <c r="A20" s="70" t="s">
        <v>601</v>
      </c>
      <c r="B20" s="60"/>
    </row>
    <row r="21" spans="1:21" ht="30.6" customHeight="1">
      <c r="A21" s="71" t="s">
        <v>602</v>
      </c>
      <c r="B21" s="72"/>
      <c r="C21" s="452" t="s">
        <v>603</v>
      </c>
      <c r="D21" s="452"/>
      <c r="E21" s="452"/>
      <c r="F21" s="452"/>
      <c r="G21" s="452"/>
      <c r="H21" s="452"/>
      <c r="I21" s="452"/>
      <c r="J21" s="452"/>
      <c r="K21" s="452"/>
      <c r="M21" s="452" t="s">
        <v>604</v>
      </c>
      <c r="N21" s="452"/>
      <c r="O21" s="452"/>
      <c r="P21" s="452"/>
      <c r="Q21" s="452"/>
      <c r="R21" s="452"/>
      <c r="S21" s="452"/>
      <c r="T21" s="452"/>
      <c r="U21" s="452"/>
    </row>
    <row r="22" spans="1:21" ht="15.6" customHeight="1">
      <c r="A22" s="71" t="s">
        <v>605</v>
      </c>
      <c r="B22" s="62"/>
      <c r="C22" s="451" t="s">
        <v>606</v>
      </c>
      <c r="D22" s="451"/>
      <c r="E22" s="451"/>
      <c r="F22" s="451"/>
      <c r="G22" s="451"/>
      <c r="H22" s="451"/>
      <c r="I22" s="451"/>
      <c r="J22" s="451"/>
      <c r="K22" s="451"/>
      <c r="M22" s="453" t="s">
        <v>607</v>
      </c>
      <c r="N22" s="453"/>
      <c r="O22" s="453"/>
      <c r="P22" s="453"/>
      <c r="Q22" s="453"/>
      <c r="R22" s="453"/>
      <c r="S22" s="453"/>
      <c r="T22" s="453"/>
      <c r="U22" s="453"/>
    </row>
    <row r="23" spans="1:21" ht="15" thickBot="1">
      <c r="A23" s="71" t="s">
        <v>608</v>
      </c>
      <c r="B23" s="60"/>
    </row>
    <row r="24" spans="1:21" ht="30.6">
      <c r="A24" s="3" t="s">
        <v>609</v>
      </c>
      <c r="B24" s="73" t="s">
        <v>610</v>
      </c>
      <c r="C24" s="74" t="s">
        <v>611</v>
      </c>
      <c r="D24" s="75" t="s">
        <v>149</v>
      </c>
      <c r="E24" s="76" t="s">
        <v>150</v>
      </c>
      <c r="F24" s="77" t="s">
        <v>149</v>
      </c>
      <c r="G24" s="74" t="s">
        <v>612</v>
      </c>
      <c r="H24" s="78" t="s">
        <v>149</v>
      </c>
      <c r="I24" s="74" t="s">
        <v>613</v>
      </c>
      <c r="J24" s="75" t="s">
        <v>149</v>
      </c>
      <c r="K24" s="79" t="s">
        <v>614</v>
      </c>
      <c r="M24" s="74" t="s">
        <v>611</v>
      </c>
      <c r="N24" s="75" t="s">
        <v>149</v>
      </c>
      <c r="O24" s="76" t="s">
        <v>150</v>
      </c>
      <c r="P24" s="77" t="s">
        <v>149</v>
      </c>
      <c r="Q24" s="74" t="s">
        <v>612</v>
      </c>
      <c r="R24" s="78" t="s">
        <v>149</v>
      </c>
      <c r="S24" s="74" t="s">
        <v>613</v>
      </c>
      <c r="T24" s="75" t="s">
        <v>149</v>
      </c>
      <c r="U24" s="79" t="s">
        <v>614</v>
      </c>
    </row>
    <row r="25" spans="1:21" ht="20.399999999999999">
      <c r="A25" s="50" t="s">
        <v>615</v>
      </c>
      <c r="B25" s="80">
        <f>GEN_EPD!C59</f>
        <v>0</v>
      </c>
      <c r="C25" s="370" t="s">
        <v>414</v>
      </c>
      <c r="D25" s="371">
        <v>0.3</v>
      </c>
      <c r="E25" s="370" t="s">
        <v>415</v>
      </c>
      <c r="F25" s="371">
        <v>0.7</v>
      </c>
      <c r="G25" s="370"/>
      <c r="H25" s="371"/>
      <c r="I25" s="370"/>
      <c r="J25" s="371"/>
      <c r="K25" s="371"/>
      <c r="L25" s="73"/>
      <c r="M25" s="370" t="s">
        <v>416</v>
      </c>
      <c r="N25" s="371">
        <v>0.4</v>
      </c>
      <c r="O25" s="370" t="s">
        <v>415</v>
      </c>
      <c r="P25" s="371">
        <v>0.6</v>
      </c>
      <c r="Q25" s="370"/>
      <c r="R25" s="371"/>
      <c r="S25" s="370"/>
      <c r="T25" s="371"/>
      <c r="U25" s="371"/>
    </row>
    <row r="26" spans="1:21" s="81" customFormat="1" ht="30" customHeight="1"/>
    <row r="27" spans="1:21" ht="18.600000000000001" customHeight="1">
      <c r="A27" s="41"/>
      <c r="D27" s="82"/>
      <c r="H27" s="82"/>
      <c r="I27" s="83"/>
      <c r="N27" s="84"/>
      <c r="O27" s="85"/>
      <c r="P27" s="5"/>
      <c r="Q27" s="5"/>
      <c r="R27" s="84"/>
      <c r="S27" s="84"/>
    </row>
    <row r="28" spans="1:21" ht="18.600000000000001" customHeight="1">
      <c r="A28" s="86" t="s">
        <v>813</v>
      </c>
      <c r="H28" s="82"/>
      <c r="I28" s="83"/>
      <c r="N28" s="84"/>
      <c r="O28" s="85"/>
      <c r="P28" s="5"/>
      <c r="Q28" s="5"/>
      <c r="R28" s="84"/>
      <c r="S28" s="84"/>
    </row>
    <row r="29" spans="1:21" ht="18.600000000000001" customHeight="1">
      <c r="B29" s="87" t="s">
        <v>814</v>
      </c>
      <c r="C29" s="87" t="s">
        <v>815</v>
      </c>
      <c r="D29" s="87" t="s">
        <v>816</v>
      </c>
      <c r="E29" s="87" t="s">
        <v>817</v>
      </c>
      <c r="H29" s="82"/>
      <c r="I29" s="83"/>
      <c r="N29" s="84"/>
      <c r="O29" s="85"/>
      <c r="P29" s="5"/>
      <c r="Q29" s="5"/>
      <c r="R29" s="84"/>
      <c r="S29" s="84"/>
    </row>
    <row r="30" spans="1:21" ht="18.600000000000001" customHeight="1">
      <c r="B30" s="356"/>
      <c r="C30" s="357"/>
      <c r="D30" s="356"/>
      <c r="E30" s="357"/>
      <c r="H30" s="82"/>
      <c r="I30" s="83"/>
      <c r="N30" s="84"/>
      <c r="O30" s="85"/>
      <c r="P30" s="5"/>
      <c r="Q30" s="5"/>
      <c r="R30" s="84"/>
      <c r="S30" s="84"/>
    </row>
    <row r="31" spans="1:21" ht="18.600000000000001" customHeight="1">
      <c r="B31" s="356"/>
      <c r="C31" s="357"/>
      <c r="D31" s="356"/>
      <c r="E31" s="357"/>
      <c r="H31" s="82"/>
      <c r="I31" s="83"/>
      <c r="N31" s="84"/>
      <c r="O31" s="85"/>
      <c r="P31" s="5"/>
      <c r="Q31" s="5"/>
      <c r="R31" s="84"/>
      <c r="S31" s="84"/>
    </row>
    <row r="32" spans="1:21" ht="18.600000000000001" customHeight="1">
      <c r="B32" s="356"/>
      <c r="C32" s="357"/>
      <c r="D32" s="356"/>
      <c r="E32" s="357"/>
      <c r="H32" s="82"/>
      <c r="I32" s="83"/>
      <c r="N32" s="84"/>
      <c r="O32" s="85"/>
      <c r="P32" s="5"/>
      <c r="Q32" s="5"/>
      <c r="R32" s="84"/>
      <c r="S32" s="84"/>
    </row>
    <row r="33" spans="1:19" ht="18.600000000000001" customHeight="1">
      <c r="B33" s="356"/>
      <c r="C33" s="357"/>
      <c r="D33" s="356"/>
      <c r="E33" s="357"/>
      <c r="H33" s="82"/>
      <c r="I33" s="83"/>
      <c r="N33" s="84"/>
      <c r="O33" s="85"/>
      <c r="P33" s="5"/>
      <c r="Q33" s="5"/>
      <c r="R33" s="84"/>
      <c r="S33" s="84"/>
    </row>
    <row r="34" spans="1:19" ht="18.600000000000001" customHeight="1">
      <c r="B34" s="356"/>
      <c r="C34" s="357"/>
      <c r="D34" s="356"/>
      <c r="E34" s="357"/>
      <c r="H34" s="82"/>
      <c r="I34" s="83"/>
      <c r="N34" s="84"/>
      <c r="O34" s="85"/>
      <c r="P34" s="5"/>
      <c r="Q34" s="5"/>
      <c r="R34" s="84"/>
      <c r="S34" s="84"/>
    </row>
    <row r="35" spans="1:19" ht="18.600000000000001" customHeight="1">
      <c r="A35" s="41"/>
      <c r="D35" s="82"/>
      <c r="H35" s="82"/>
      <c r="I35" s="83"/>
      <c r="N35" s="84"/>
      <c r="O35" s="85"/>
      <c r="P35" s="5"/>
      <c r="Q35" s="5"/>
      <c r="R35" s="84"/>
      <c r="S35" s="84"/>
    </row>
    <row r="36" spans="1:19" ht="18.600000000000001" thickBot="1">
      <c r="A36" s="88" t="s">
        <v>830</v>
      </c>
      <c r="B36" s="89"/>
      <c r="C36" s="89"/>
      <c r="D36" s="89">
        <f>SUM(D37:D88)</f>
        <v>0</v>
      </c>
      <c r="E36" s="89" t="s">
        <v>363</v>
      </c>
    </row>
    <row r="37" spans="1:19" s="91" customFormat="1" ht="15" customHeight="1" thickTop="1">
      <c r="A37" s="90" t="s">
        <v>674</v>
      </c>
      <c r="B37" s="90"/>
      <c r="C37" s="90"/>
      <c r="D37" s="90" cm="1">
        <f t="array" ref="D37">SUMPRODUCT((BOM!$I$15:$I$10001 = A37) + (BOM!$J$15:$J$10001 = A37) + (BOM!$K$15:$K$10001 = A37) + (BOM!$L$15:$L$10001 = A37) + (BOM!$M$15:$M$10001 = A37) + (BOM!$N$15:$N$10001 = A37) + (BOM!$O$15:$O$10001 = A37), BOM!$G$15:$G$10001)</f>
        <v>0</v>
      </c>
      <c r="E37" s="90" t="s">
        <v>1</v>
      </c>
    </row>
    <row r="38" spans="1:19" s="91" customFormat="1" ht="12">
      <c r="A38" s="90" t="s">
        <v>688</v>
      </c>
      <c r="B38" s="90"/>
      <c r="C38" s="90"/>
      <c r="D38" s="90" cm="1">
        <f t="array" ref="D38">SUMPRODUCT((BOM!$I$15:$I$10001 = A38) + (BOM!$J$15:$J$10001 = A38) + (BOM!$K$15:$K$10001 = A38) + (BOM!$L$15:$L$10001 = A38) + (BOM!$M$15:$M$10001 = A38) + (BOM!$N$15:$N$10001 = A38) + (BOM!$O$15:$O$10001 = A38), BOM!$G$15:$G$10001)</f>
        <v>0</v>
      </c>
      <c r="E38" s="90" t="s">
        <v>1</v>
      </c>
    </row>
    <row r="39" spans="1:19" s="91" customFormat="1" ht="12">
      <c r="A39" s="90" t="s">
        <v>673</v>
      </c>
      <c r="B39" s="90"/>
      <c r="C39" s="90"/>
      <c r="D39" s="90" cm="1">
        <f t="array" ref="D39">SUMPRODUCT((BOM!$I$15:$I$10001 = A39) + (BOM!$J$15:$J$10001 = A39) + (BOM!$K$15:$K$10001 = A39) + (BOM!$L$15:$L$10001 = A39) + (BOM!$M$15:$M$10001 = A39) + (BOM!$N$15:$N$10001 = A39) + (BOM!$O$15:$O$10001 = A39), BOM!$G$15:$G$10001)</f>
        <v>0</v>
      </c>
      <c r="E39" s="90" t="s">
        <v>1</v>
      </c>
    </row>
    <row r="40" spans="1:19" s="91" customFormat="1" ht="12">
      <c r="A40" s="90" t="s">
        <v>630</v>
      </c>
      <c r="B40" s="90"/>
      <c r="C40" s="90"/>
      <c r="D40" s="90" cm="1">
        <f t="array" ref="D40">SUMPRODUCT((BOM!$I$15:$I$10001 = A40) + (BOM!$J$15:$J$10001 = A40) + (BOM!$K$15:$K$10001 = A40) + (BOM!$L$15:$L$10001 = A40) + (BOM!$M$15:$M$10001 = A40) + (BOM!$N$15:$N$10001 = A40) + (BOM!$O$15:$O$10001 = A40), BOM!$G$15:$G$10001)</f>
        <v>0</v>
      </c>
      <c r="E40" s="90" t="s">
        <v>1</v>
      </c>
    </row>
    <row r="41" spans="1:19" s="91" customFormat="1" ht="12">
      <c r="A41" s="90" t="s">
        <v>666</v>
      </c>
      <c r="B41" s="90"/>
      <c r="C41" s="90"/>
      <c r="D41" s="90" cm="1">
        <f t="array" ref="D41">SUMPRODUCT((BOM!$I$15:$I$10001 = A41) + (BOM!$J$15:$J$10001 = A41) + (BOM!$K$15:$K$10001 = A41) + (BOM!$L$15:$L$10001 = A41) + (BOM!$M$15:$M$10001 = A41) + (BOM!$N$15:$N$10001 = A41) + (BOM!$O$15:$O$10001 = A41), BOM!$G$15:$G$10001)</f>
        <v>0</v>
      </c>
      <c r="E41" s="90" t="s">
        <v>1</v>
      </c>
    </row>
    <row r="42" spans="1:19" s="91" customFormat="1" ht="12">
      <c r="A42" s="90" t="s">
        <v>725</v>
      </c>
      <c r="B42" s="90"/>
      <c r="C42" s="90"/>
      <c r="D42" s="90" cm="1">
        <f t="array" ref="D42">SUMPRODUCT((BOM!$I$15:$I$10001 = A42) + (BOM!$J$15:$J$10001 = A42) + (BOM!$K$15:$K$10001 = A42) + (BOM!$L$15:$L$10001 = A42) + (BOM!$M$15:$M$10001 = A42) + (BOM!$N$15:$N$10001 = A42) + (BOM!$O$15:$O$10001 = A42), BOM!$G$15:$G$10001)</f>
        <v>0</v>
      </c>
      <c r="E42" s="90" t="s">
        <v>1</v>
      </c>
    </row>
    <row r="43" spans="1:19" s="92" customFormat="1" ht="14.4" customHeight="1">
      <c r="A43" s="90" t="s">
        <v>685</v>
      </c>
      <c r="B43" s="90"/>
      <c r="C43" s="90"/>
      <c r="D43" s="90" cm="1">
        <f t="array" ref="D43">SUMPRODUCT((BOM!$I$15:$I$10001 = A43) + (BOM!$J$15:$J$10001 = A43) + (BOM!$K$15:$K$10001 = A43) + (BOM!$L$15:$L$10001 = A43) + (BOM!$M$15:$M$10001 = A43) + (BOM!$N$15:$N$10001 = A43) + (BOM!$O$15:$O$10001 = A43), BOM!$G$15:$G$10001)</f>
        <v>0</v>
      </c>
      <c r="E43" s="90" t="s">
        <v>1</v>
      </c>
    </row>
    <row r="44" spans="1:19" s="91" customFormat="1" ht="12">
      <c r="A44" s="90" t="s">
        <v>690</v>
      </c>
      <c r="B44" s="90"/>
      <c r="C44" s="90"/>
      <c r="D44" s="90" cm="1">
        <f t="array" ref="D44">SUMPRODUCT((BOM!$I$15:$I$10001 = A44) + (BOM!$J$15:$J$10001 = A44) + (BOM!$K$15:$K$10001 = A44) + (BOM!$L$15:$L$10001 = A44) + (BOM!$M$15:$M$10001 = A44) + (BOM!$N$15:$N$10001 = A44) + (BOM!$O$15:$O$10001 = A44), BOM!$G$15:$G$10001)</f>
        <v>0</v>
      </c>
      <c r="E44" s="90" t="s">
        <v>1</v>
      </c>
    </row>
    <row r="45" spans="1:19" s="91" customFormat="1" ht="12">
      <c r="A45" s="90" t="s">
        <v>694</v>
      </c>
      <c r="B45" s="90"/>
      <c r="C45" s="90"/>
      <c r="D45" s="90" cm="1">
        <f t="array" ref="D45">SUMPRODUCT((BOM!$I$15:$I$10001 = A45) + (BOM!$J$15:$J$10001 = A45) + (BOM!$K$15:$K$10001 = A45) + (BOM!$L$15:$L$10001 = A45) + (BOM!$M$15:$M$10001 = A45) + (BOM!$N$15:$N$10001 = A45) + (BOM!$O$15:$O$10001 = A45), BOM!$G$15:$G$10001)</f>
        <v>0</v>
      </c>
      <c r="E45" s="90" t="s">
        <v>1</v>
      </c>
    </row>
    <row r="46" spans="1:19" s="91" customFormat="1" ht="12">
      <c r="A46" s="90" t="s">
        <v>697</v>
      </c>
      <c r="B46" s="90"/>
      <c r="C46" s="90"/>
      <c r="D46" s="90" cm="1">
        <f t="array" ref="D46">SUMPRODUCT((BOM!$I$15:$I$10001 = A46) + (BOM!$J$15:$J$10001 = A46) + (BOM!$K$15:$K$10001 = A46) + (BOM!$L$15:$L$10001 = A46) + (BOM!$M$15:$M$10001 = A46) + (BOM!$N$15:$N$10001 = A46) + (BOM!$O$15:$O$10001 = A46), BOM!$G$15:$G$10001)</f>
        <v>0</v>
      </c>
      <c r="E46" s="90" t="s">
        <v>1</v>
      </c>
    </row>
    <row r="47" spans="1:19" s="91" customFormat="1" ht="12">
      <c r="A47" s="90" t="s">
        <v>4</v>
      </c>
      <c r="B47" s="90"/>
      <c r="C47" s="90"/>
      <c r="D47" s="90" cm="1">
        <f t="array" ref="D47">SUMPRODUCT((BOM!$I$15:$I$10001 = A47) + (BOM!$J$15:$J$10001 = A47) + (BOM!$K$15:$K$10001 = A47) + (BOM!$L$15:$L$10001 = A47) + (BOM!$M$15:$M$10001 = A47) + (BOM!$N$15:$N$10001 = A47) + (BOM!$O$15:$O$10001 = A47), BOM!$G$15:$G$10001)</f>
        <v>0</v>
      </c>
      <c r="E47" s="90" t="s">
        <v>1</v>
      </c>
    </row>
    <row r="48" spans="1:19" s="91" customFormat="1" ht="12">
      <c r="A48" s="90" t="s">
        <v>671</v>
      </c>
      <c r="B48" s="90"/>
      <c r="C48" s="90"/>
      <c r="D48" s="90" cm="1">
        <f t="array" ref="D48">SUMPRODUCT((BOM!$I$15:$I$10001 = A48) + (BOM!$J$15:$J$10001 = A48) + (BOM!$K$15:$K$10001 = A48) + (BOM!$L$15:$L$10001 = A48) + (BOM!$M$15:$M$10001 = A48) + (BOM!$N$15:$N$10001 = A48) + (BOM!$O$15:$O$10001 = A48), BOM!$G$15:$G$10001)</f>
        <v>0</v>
      </c>
      <c r="E48" s="90" t="s">
        <v>1</v>
      </c>
    </row>
    <row r="49" spans="1:5" s="91" customFormat="1" ht="12">
      <c r="A49" s="90" t="s">
        <v>719</v>
      </c>
      <c r="B49" s="90"/>
      <c r="C49" s="90"/>
      <c r="D49" s="90" cm="1">
        <f t="array" ref="D49">SUMPRODUCT((BOM!$I$15:$I$10001 = A49) + (BOM!$J$15:$J$10001 = A49) + (BOM!$K$15:$K$10001 = A49) + (BOM!$L$15:$L$10001 = A49) + (BOM!$M$15:$M$10001 = A49) + (BOM!$N$15:$N$10001 = A49) + (BOM!$O$15:$O$10001 = A49), BOM!$G$15:$G$10001)</f>
        <v>0</v>
      </c>
      <c r="E49" s="90" t="s">
        <v>1</v>
      </c>
    </row>
    <row r="50" spans="1:5" s="91" customFormat="1" ht="12">
      <c r="A50" s="90" t="s">
        <v>677</v>
      </c>
      <c r="B50" s="90"/>
      <c r="C50" s="90"/>
      <c r="D50" s="90" cm="1">
        <f t="array" ref="D50">SUMPRODUCT((BOM!$I$15:$I$10001 = A50) + (BOM!$J$15:$J$10001 = A50) + (BOM!$K$15:$K$10001 = A50) + (BOM!$L$15:$L$10001 = A50) + (BOM!$M$15:$M$10001 = A50) + (BOM!$N$15:$N$10001 = A50) + (BOM!$O$15:$O$10001 = A50), BOM!$G$15:$G$10001)</f>
        <v>0</v>
      </c>
      <c r="E50" s="90" t="s">
        <v>1</v>
      </c>
    </row>
    <row r="51" spans="1:5" s="91" customFormat="1" ht="12">
      <c r="A51" s="90" t="s">
        <v>658</v>
      </c>
      <c r="B51" s="90"/>
      <c r="C51" s="90"/>
      <c r="D51" s="90" cm="1">
        <f t="array" ref="D51">SUMPRODUCT((BOM!$I$15:$I$10001 = A51) + (BOM!$J$15:$J$10001 = A51) + (BOM!$K$15:$K$10001 = A51) + (BOM!$L$15:$L$10001 = A51) + (BOM!$M$15:$M$10001 = A51) + (BOM!$N$15:$N$10001 = A51) + (BOM!$O$15:$O$10001 = A51), BOM!$G$15:$G$10001)</f>
        <v>0</v>
      </c>
      <c r="E51" s="90" t="s">
        <v>1</v>
      </c>
    </row>
    <row r="52" spans="1:5" s="91" customFormat="1" ht="12">
      <c r="A52" s="90" t="s">
        <v>669</v>
      </c>
      <c r="B52" s="90"/>
      <c r="C52" s="90"/>
      <c r="D52" s="90" cm="1">
        <f t="array" ref="D52">SUMPRODUCT((BOM!$I$15:$I$10001 = A52) + (BOM!$J$15:$J$10001 = A52) + (BOM!$K$15:$K$10001 = A52) + (BOM!$L$15:$L$10001 = A52) + (BOM!$M$15:$M$10001 = A52) + (BOM!$N$15:$N$10001 = A52) + (BOM!$O$15:$O$10001 = A52), BOM!$G$15:$G$10001)</f>
        <v>0</v>
      </c>
      <c r="E52" s="90" t="s">
        <v>1</v>
      </c>
    </row>
    <row r="53" spans="1:5" s="91" customFormat="1" ht="12">
      <c r="A53" s="90" t="s">
        <v>692</v>
      </c>
      <c r="B53" s="90"/>
      <c r="C53" s="90"/>
      <c r="D53" s="90" cm="1">
        <f t="array" ref="D53">SUMPRODUCT((BOM!$I$15:$I$10001 = A53) + (BOM!$J$15:$J$10001 = A53) + (BOM!$K$15:$K$10001 = A53) + (BOM!$L$15:$L$10001 = A53) + (BOM!$M$15:$M$10001 = A53) + (BOM!$N$15:$N$10001 = A53) + (BOM!$O$15:$O$10001 = A53), BOM!$G$15:$G$10001)</f>
        <v>0</v>
      </c>
      <c r="E53" s="90" t="s">
        <v>1</v>
      </c>
    </row>
    <row r="54" spans="1:5" s="91" customFormat="1" ht="12">
      <c r="A54" s="90" t="s">
        <v>706</v>
      </c>
      <c r="B54" s="90"/>
      <c r="C54" s="90"/>
      <c r="D54" s="90" cm="1">
        <f t="array" ref="D54">SUMPRODUCT((BOM!$I$15:$I$10001 = A54) + (BOM!$J$15:$J$10001 = A54) + (BOM!$K$15:$K$10001 = A54) + (BOM!$L$15:$L$10001 = A54) + (BOM!$M$15:$M$10001 = A54) + (BOM!$N$15:$N$10001 = A54) + (BOM!$O$15:$O$10001 = A54), BOM!$G$15:$G$10001)</f>
        <v>0</v>
      </c>
      <c r="E54" s="90" t="s">
        <v>1</v>
      </c>
    </row>
    <row r="55" spans="1:5" s="91" customFormat="1" ht="12">
      <c r="A55" s="90" t="s">
        <v>663</v>
      </c>
      <c r="B55" s="90"/>
      <c r="C55" s="90"/>
      <c r="D55" s="90" cm="1">
        <f t="array" ref="D55">SUMPRODUCT((BOM!$I$15:$I$10001 = A55) + (BOM!$J$15:$J$10001 = A55) + (BOM!$K$15:$K$10001 = A55) + (BOM!$L$15:$L$10001 = A55) + (BOM!$M$15:$M$10001 = A55) + (BOM!$N$15:$N$10001 = A55) + (BOM!$O$15:$O$10001 = A55), BOM!$G$15:$G$10001)</f>
        <v>0</v>
      </c>
      <c r="E55" s="90" t="s">
        <v>1</v>
      </c>
    </row>
    <row r="56" spans="1:5" s="91" customFormat="1" ht="12">
      <c r="A56" s="90" t="s">
        <v>678</v>
      </c>
      <c r="B56" s="90"/>
      <c r="C56" s="90"/>
      <c r="D56" s="90" cm="1">
        <f t="array" ref="D56">SUMPRODUCT((BOM!$I$15:$I$10001 = A56) + (BOM!$J$15:$J$10001 = A56) + (BOM!$K$15:$K$10001 = A56) + (BOM!$L$15:$L$10001 = A56) + (BOM!$M$15:$M$10001 = A56) + (BOM!$N$15:$N$10001 = A56) + (BOM!$O$15:$O$10001 = A56), BOM!$G$15:$G$10001)</f>
        <v>0</v>
      </c>
      <c r="E56" s="90" t="s">
        <v>1</v>
      </c>
    </row>
    <row r="57" spans="1:5" s="91" customFormat="1" ht="12">
      <c r="A57" s="90" t="s">
        <v>730</v>
      </c>
      <c r="B57" s="90"/>
      <c r="C57" s="90"/>
      <c r="D57" s="90" cm="1">
        <f t="array" ref="D57">SUMPRODUCT((BOM!$I$15:$I$10001 = A57) + (BOM!$J$15:$J$10001 = A57) + (BOM!$K$15:$K$10001 = A57) + (BOM!$L$15:$L$10001 = A57) + (BOM!$M$15:$M$10001 = A57) + (BOM!$N$15:$N$10001 = A57) + (BOM!$O$15:$O$10001 = A57), BOM!$G$15:$G$10001)</f>
        <v>0</v>
      </c>
      <c r="E57" s="90" t="s">
        <v>1</v>
      </c>
    </row>
    <row r="58" spans="1:5" s="91" customFormat="1" ht="12">
      <c r="A58" s="90" t="s">
        <v>716</v>
      </c>
      <c r="B58" s="90"/>
      <c r="C58" s="90"/>
      <c r="D58" s="90" cm="1">
        <f t="array" ref="D58">SUMPRODUCT((BOM!$I$15:$I$10001 = A58) + (BOM!$J$15:$J$10001 = A58) + (BOM!$K$15:$K$10001 = A58) + (BOM!$L$15:$L$10001 = A58) + (BOM!$M$15:$M$10001 = A58) + (BOM!$N$15:$N$10001 = A58) + (BOM!$O$15:$O$10001 = A58), BOM!$G$15:$G$10001)</f>
        <v>0</v>
      </c>
      <c r="E58" s="90" t="s">
        <v>1</v>
      </c>
    </row>
    <row r="59" spans="1:5" s="91" customFormat="1" ht="12">
      <c r="A59" s="90" t="s">
        <v>718</v>
      </c>
      <c r="B59" s="90"/>
      <c r="C59" s="90"/>
      <c r="D59" s="90" cm="1">
        <f t="array" ref="D59">SUMPRODUCT((BOM!$I$15:$I$10001 = A59) + (BOM!$J$15:$J$10001 = A59) + (BOM!$K$15:$K$10001 = A59) + (BOM!$L$15:$L$10001 = A59) + (BOM!$M$15:$M$10001 = A59) + (BOM!$N$15:$N$10001 = A59) + (BOM!$O$15:$O$10001 = A59), BOM!$G$15:$G$10001)</f>
        <v>0</v>
      </c>
      <c r="E59" s="90" t="s">
        <v>1</v>
      </c>
    </row>
    <row r="60" spans="1:5" s="91" customFormat="1" ht="12">
      <c r="A60" s="90" t="s">
        <v>720</v>
      </c>
      <c r="B60" s="90"/>
      <c r="C60" s="90"/>
      <c r="D60" s="90" cm="1">
        <f t="array" ref="D60">SUMPRODUCT((BOM!$I$15:$I$10001 = A60) + (BOM!$J$15:$J$10001 = A60) + (BOM!$K$15:$K$10001 = A60) + (BOM!$L$15:$L$10001 = A60) + (BOM!$M$15:$M$10001 = A60) + (BOM!$N$15:$N$10001 = A60) + (BOM!$O$15:$O$10001 = A60), BOM!$G$15:$G$10001)</f>
        <v>0</v>
      </c>
      <c r="E60" s="90" t="s">
        <v>1</v>
      </c>
    </row>
    <row r="61" spans="1:5" s="91" customFormat="1" ht="12">
      <c r="A61" s="90" t="s">
        <v>722</v>
      </c>
      <c r="B61" s="90"/>
      <c r="C61" s="90"/>
      <c r="D61" s="90" cm="1">
        <f t="array" ref="D61">SUMPRODUCT((BOM!$I$15:$I$10001 = A61) + (BOM!$J$15:$J$10001 = A61) + (BOM!$K$15:$K$10001 = A61) + (BOM!$L$15:$L$10001 = A61) + (BOM!$M$15:$M$10001 = A61) + (BOM!$N$15:$N$10001 = A61) + (BOM!$O$15:$O$10001 = A61), BOM!$G$15:$G$10001)</f>
        <v>0</v>
      </c>
      <c r="E61" s="90" t="s">
        <v>1</v>
      </c>
    </row>
    <row r="62" spans="1:5" s="91" customFormat="1" ht="12">
      <c r="A62" s="90" t="s">
        <v>751</v>
      </c>
      <c r="B62" s="90"/>
      <c r="C62" s="90"/>
      <c r="D62" s="90" cm="1">
        <f t="array" ref="D62">SUMPRODUCT((BOM!$I$15:$I$10001 = A62) + (BOM!$J$15:$J$10001 = A62) + (BOM!$K$15:$K$10001 = A62) + (BOM!$L$15:$L$10001 = A62) + (BOM!$M$15:$M$10001 = A62) + (BOM!$N$15:$N$10001 = A62) + (BOM!$O$15:$O$10001 = A62), BOM!$G$15:$G$10001)</f>
        <v>0</v>
      </c>
      <c r="E62" s="90" t="s">
        <v>1</v>
      </c>
    </row>
    <row r="63" spans="1:5" s="91" customFormat="1" ht="12">
      <c r="A63" s="90" t="s">
        <v>695</v>
      </c>
      <c r="B63" s="90"/>
      <c r="C63" s="90"/>
      <c r="D63" s="90" cm="1">
        <f t="array" ref="D63">SUMPRODUCT((BOM!$I$15:$I$10001 = A63) + (BOM!$J$15:$J$10001 = A63) + (BOM!$K$15:$K$10001 = A63) + (BOM!$L$15:$L$10001 = A63) + (BOM!$M$15:$M$10001 = A63) + (BOM!$N$15:$N$10001 = A63) + (BOM!$O$15:$O$10001 = A63), BOM!$G$15:$G$10001)</f>
        <v>0</v>
      </c>
      <c r="E63" s="90" t="s">
        <v>1</v>
      </c>
    </row>
    <row r="64" spans="1:5" s="91" customFormat="1" ht="12">
      <c r="A64" s="90" t="s">
        <v>717</v>
      </c>
      <c r="B64" s="90"/>
      <c r="C64" s="90"/>
      <c r="D64" s="90" cm="1">
        <f t="array" ref="D64">SUMPRODUCT((BOM!$I$15:$I$10001 = A64) + (BOM!$J$15:$J$10001 = A64) + (BOM!$K$15:$K$10001 = A64) + (BOM!$L$15:$L$10001 = A64) + (BOM!$M$15:$M$10001 = A64) + (BOM!$N$15:$N$10001 = A64) + (BOM!$O$15:$O$10001 = A64), BOM!$G$15:$G$10001)</f>
        <v>0</v>
      </c>
      <c r="E64" s="90" t="s">
        <v>1</v>
      </c>
    </row>
    <row r="65" spans="1:5" s="91" customFormat="1" ht="12">
      <c r="A65" s="90" t="s">
        <v>819</v>
      </c>
      <c r="B65" s="90"/>
      <c r="C65" s="90"/>
      <c r="D65" s="90" cm="1">
        <f t="array" ref="D65">SUMPRODUCT((BOM!$I$15:$I$10001 = A65) + (BOM!$J$15:$J$10001 = A65) + (BOM!$K$15:$K$10001 = A65) + (BOM!$L$15:$L$10001 = A65) + (BOM!$M$15:$M$10001 = A65) + (BOM!$N$15:$N$10001 = A65) + (BOM!$O$15:$O$10001 = A65), BOM!$G$15:$G$10001)</f>
        <v>0</v>
      </c>
      <c r="E65" s="90" t="s">
        <v>1</v>
      </c>
    </row>
    <row r="66" spans="1:5" s="91" customFormat="1" ht="12">
      <c r="A66" s="90" t="s">
        <v>680</v>
      </c>
      <c r="B66" s="90"/>
      <c r="C66" s="90"/>
      <c r="D66" s="90" cm="1">
        <f t="array" ref="D66">SUMPRODUCT((BOM!$I$15:$I$10001 = A66) + (BOM!$J$15:$J$10001 = A66) + (BOM!$K$15:$K$10001 = A66) + (BOM!$L$15:$L$10001 = A66) + (BOM!$M$15:$M$10001 = A66) + (BOM!$N$15:$N$10001 = A66) + (BOM!$O$15:$O$10001 = A66), BOM!$G$15:$G$10001)</f>
        <v>0</v>
      </c>
      <c r="E66" s="90" t="s">
        <v>1</v>
      </c>
    </row>
    <row r="67" spans="1:5" s="91" customFormat="1" ht="12">
      <c r="A67" s="90" t="s">
        <v>686</v>
      </c>
      <c r="B67" s="90"/>
      <c r="C67" s="90"/>
      <c r="D67" s="90" cm="1">
        <f t="array" ref="D67">SUMPRODUCT((BOM!$I$15:$I$10001 = A67) + (BOM!$J$15:$J$10001 = A67) + (BOM!$K$15:$K$10001 = A67) + (BOM!$L$15:$L$10001 = A67) + (BOM!$M$15:$M$10001 = A67) + (BOM!$N$15:$N$10001 = A67) + (BOM!$O$15:$O$10001 = A67), BOM!$G$15:$G$10001)</f>
        <v>0</v>
      </c>
      <c r="E67" s="90" t="s">
        <v>1</v>
      </c>
    </row>
    <row r="68" spans="1:5" s="91" customFormat="1" ht="12">
      <c r="A68" s="90" t="s">
        <v>704</v>
      </c>
      <c r="B68" s="90"/>
      <c r="C68" s="90"/>
      <c r="D68" s="90" cm="1">
        <f t="array" ref="D68">SUMPRODUCT((BOM!$I$15:$I$10001 = A68) + (BOM!$J$15:$J$10001 = A68) + (BOM!$K$15:$K$10001 = A68) + (BOM!$L$15:$L$10001 = A68) + (BOM!$M$15:$M$10001 = A68) + (BOM!$N$15:$N$10001 = A68) + (BOM!$O$15:$O$10001 = A68), BOM!$G$15:$G$10001)</f>
        <v>0</v>
      </c>
      <c r="E68" s="90" t="s">
        <v>1</v>
      </c>
    </row>
    <row r="69" spans="1:5" s="91" customFormat="1" ht="12">
      <c r="A69" s="90" t="s">
        <v>683</v>
      </c>
      <c r="B69" s="90"/>
      <c r="C69" s="90"/>
      <c r="D69" s="90" cm="1">
        <f t="array" ref="D69">SUMPRODUCT((BOM!$I$15:$I$10001 = A69) + (BOM!$J$15:$J$10001 = A69) + (BOM!$K$15:$K$10001 = A69) + (BOM!$L$15:$L$10001 = A69) + (BOM!$M$15:$M$10001 = A69) + (BOM!$N$15:$N$10001 = A69) + (BOM!$O$15:$O$10001 = A69), BOM!$G$15:$G$10001)</f>
        <v>0</v>
      </c>
      <c r="E69" s="90" t="s">
        <v>1</v>
      </c>
    </row>
    <row r="70" spans="1:5" s="91" customFormat="1" ht="12">
      <c r="A70" s="90" t="s">
        <v>681</v>
      </c>
      <c r="B70" s="90"/>
      <c r="C70" s="90"/>
      <c r="D70" s="90" cm="1">
        <f t="array" ref="D70">SUMPRODUCT((BOM!$I$15:$I$10001 = A70) + (BOM!$J$15:$J$10001 = A70) + (BOM!$K$15:$K$10001 = A70) + (BOM!$L$15:$L$10001 = A70) + (BOM!$M$15:$M$10001 = A70) + (BOM!$N$15:$N$10001 = A70) + (BOM!$O$15:$O$10001 = A70), BOM!$G$15:$G$10001)</f>
        <v>0</v>
      </c>
      <c r="E70" s="90" t="s">
        <v>1</v>
      </c>
    </row>
    <row r="71" spans="1:5" s="91" customFormat="1" ht="12">
      <c r="A71" s="90" t="s">
        <v>705</v>
      </c>
      <c r="B71" s="90"/>
      <c r="C71" s="90"/>
      <c r="D71" s="90" cm="1">
        <f t="array" ref="D71">SUMPRODUCT((BOM!$I$15:$I$10001 = A71) + (BOM!$J$15:$J$10001 = A71) + (BOM!$K$15:$K$10001 = A71) + (BOM!$L$15:$L$10001 = A71) + (BOM!$M$15:$M$10001 = A71) + (BOM!$N$15:$N$10001 = A71) + (BOM!$O$15:$O$10001 = A71), BOM!$G$15:$G$10001)</f>
        <v>0</v>
      </c>
      <c r="E71" s="90" t="s">
        <v>1</v>
      </c>
    </row>
    <row r="72" spans="1:5" s="91" customFormat="1" ht="12">
      <c r="A72" s="90" t="s">
        <v>670</v>
      </c>
      <c r="B72" s="90"/>
      <c r="C72" s="90"/>
      <c r="D72" s="90" cm="1">
        <f t="array" ref="D72">SUMPRODUCT((BOM!$I$15:$I$10001 = A72) + (BOM!$J$15:$J$10001 = A72) + (BOM!$K$15:$K$10001 = A72) + (BOM!$L$15:$L$10001 = A72) + (BOM!$M$15:$M$10001 = A72) + (BOM!$N$15:$N$10001 = A72) + (BOM!$O$15:$O$10001 = A72), BOM!$G$15:$G$10001)</f>
        <v>0</v>
      </c>
      <c r="E72" s="90" t="s">
        <v>1</v>
      </c>
    </row>
    <row r="73" spans="1:5" s="91" customFormat="1" ht="12">
      <c r="A73" s="90" t="s">
        <v>710</v>
      </c>
      <c r="B73" s="90"/>
      <c r="C73" s="90"/>
      <c r="D73" s="90" cm="1">
        <f t="array" ref="D73">SUMPRODUCT((BOM!$I$15:$I$10001 = A73) + (BOM!$J$15:$J$10001 = A73) + (BOM!$K$15:$K$10001 = A73) + (BOM!$L$15:$L$10001 = A73) + (BOM!$M$15:$M$10001 = A73) + (BOM!$N$15:$N$10001 = A73) + (BOM!$O$15:$O$10001 = A73), BOM!$G$15:$G$10001)</f>
        <v>0</v>
      </c>
      <c r="E73" s="90" t="s">
        <v>1</v>
      </c>
    </row>
    <row r="74" spans="1:5" s="91" customFormat="1" ht="14.4" customHeight="1">
      <c r="A74" s="90" t="s">
        <v>687</v>
      </c>
      <c r="B74" s="90"/>
      <c r="C74" s="90"/>
      <c r="D74" s="90" cm="1">
        <f t="array" ref="D74">SUMPRODUCT((BOM!$I$15:$I$10001 = A74) + (BOM!$J$15:$J$10001 = A74) + (BOM!$K$15:$K$10001 = A74) + (BOM!$L$15:$L$10001 = A74) + (BOM!$M$15:$M$10001 = A74) + (BOM!$N$15:$N$10001 = A74) + (BOM!$O$15:$O$10001 = A74), BOM!$G$15:$G$10001)</f>
        <v>0</v>
      </c>
      <c r="E74" s="90" t="s">
        <v>1</v>
      </c>
    </row>
    <row r="75" spans="1:5" s="91" customFormat="1" ht="12">
      <c r="A75" s="90" t="s">
        <v>691</v>
      </c>
      <c r="B75" s="90"/>
      <c r="C75" s="90"/>
      <c r="D75" s="90" cm="1">
        <f t="array" ref="D75">SUMPRODUCT((BOM!$I$15:$I$10001 = A75) + (BOM!$J$15:$J$10001 = A75) + (BOM!$K$15:$K$10001 = A75) + (BOM!$L$15:$L$10001 = A75) + (BOM!$M$15:$M$10001 = A75) + (BOM!$N$15:$N$10001 = A75) + (BOM!$O$15:$O$10001 = A75), BOM!$G$15:$G$10001)</f>
        <v>0</v>
      </c>
      <c r="E75" s="90" t="s">
        <v>1</v>
      </c>
    </row>
    <row r="76" spans="1:5" s="91" customFormat="1" ht="12">
      <c r="A76" s="90" t="s">
        <v>698</v>
      </c>
      <c r="B76" s="90"/>
      <c r="C76" s="90"/>
      <c r="D76" s="90" cm="1">
        <f t="array" ref="D76">SUMPRODUCT((BOM!$I$15:$I$10001 = A76) + (BOM!$J$15:$J$10001 = A76) + (BOM!$K$15:$K$10001 = A76) + (BOM!$L$15:$L$10001 = A76) + (BOM!$M$15:$M$10001 = A76) + (BOM!$N$15:$N$10001 = A76) + (BOM!$O$15:$O$10001 = A76), BOM!$G$15:$G$10001)</f>
        <v>0</v>
      </c>
      <c r="E76" s="90" t="s">
        <v>1</v>
      </c>
    </row>
    <row r="77" spans="1:5" s="91" customFormat="1" ht="12">
      <c r="A77" s="90" t="s">
        <v>813</v>
      </c>
      <c r="B77" s="90"/>
      <c r="C77" s="90"/>
      <c r="D77" s="90" cm="1">
        <f t="array" ref="D77">SUMPRODUCT((BOM!$I$15:$I$10001 = A77) + (BOM!$J$15:$J$10001 = A77) + (BOM!$K$15:$K$10001 = A77) + (BOM!$L$15:$L$10001 = A77) + (BOM!$M$15:$M$10001 = A77) + (BOM!$N$15:$N$10001 = A77) + (BOM!$O$15:$O$10001 = A77), BOM!$G$15:$G$10001)</f>
        <v>0</v>
      </c>
      <c r="E77" s="90" t="s">
        <v>1</v>
      </c>
    </row>
    <row r="78" spans="1:5" s="91" customFormat="1" ht="12">
      <c r="A78" s="90" t="s">
        <v>662</v>
      </c>
      <c r="B78" s="90"/>
      <c r="C78" s="90"/>
      <c r="D78" s="90" cm="1">
        <f t="array" ref="D78">SUMPRODUCT((BOM!$I$15:$I$10001 = A78) + (BOM!$J$15:$J$10001 = A78) + (BOM!$K$15:$K$10001 = A78) + (BOM!$L$15:$L$10001 = A78) + (BOM!$M$15:$M$10001 = A78) + (BOM!$N$15:$N$10001 = A78) + (BOM!$O$15:$O$10001 = A78), BOM!$G$15:$G$10001)</f>
        <v>0</v>
      </c>
      <c r="E78" s="90" t="s">
        <v>1</v>
      </c>
    </row>
    <row r="79" spans="1:5" s="91" customFormat="1" ht="12">
      <c r="A79" s="90" t="s">
        <v>689</v>
      </c>
      <c r="B79" s="90"/>
      <c r="C79" s="90"/>
      <c r="D79" s="90" cm="1">
        <f t="array" ref="D79">SUMPRODUCT((BOM!$I$15:$I$10001 = A79) + (BOM!$J$15:$J$10001 = A79) + (BOM!$K$15:$K$10001 = A79) + (BOM!$L$15:$L$10001 = A79) + (BOM!$M$15:$M$10001 = A79) + (BOM!$N$15:$N$10001 = A79) + (BOM!$O$15:$O$10001 = A79), BOM!$G$15:$G$10001)</f>
        <v>0</v>
      </c>
      <c r="E79" s="90" t="s">
        <v>1</v>
      </c>
    </row>
    <row r="80" spans="1:5" s="91" customFormat="1" ht="12">
      <c r="A80" s="90" t="s">
        <v>684</v>
      </c>
      <c r="B80" s="90"/>
      <c r="C80" s="90"/>
      <c r="D80" s="90" cm="1">
        <f t="array" ref="D80">SUMPRODUCT((BOM!$I$15:$I$10001 = A80) + (BOM!$J$15:$J$10001 = A80) + (BOM!$K$15:$K$10001 = A80) + (BOM!$L$15:$L$10001 = A80) + (BOM!$M$15:$M$10001 = A80) + (BOM!$N$15:$N$10001 = A80) + (BOM!$O$15:$O$10001 = A80), BOM!$G$15:$G$10001)</f>
        <v>0</v>
      </c>
      <c r="E80" s="90" t="s">
        <v>1</v>
      </c>
    </row>
    <row r="81" spans="1:5" s="91" customFormat="1" ht="12">
      <c r="A81" s="90" t="s">
        <v>696</v>
      </c>
      <c r="B81" s="90"/>
      <c r="C81" s="90"/>
      <c r="D81" s="90" cm="1">
        <f t="array" ref="D81">SUMPRODUCT((BOM!$I$15:$I$10001 = A81) + (BOM!$J$15:$J$10001 = A81) + (BOM!$K$15:$K$10001 = A81) + (BOM!$L$15:$L$10001 = A81) + (BOM!$M$15:$M$10001 = A81) + (BOM!$N$15:$N$10001 = A81) + (BOM!$O$15:$O$10001 = A81), BOM!$G$15:$G$10001)</f>
        <v>0</v>
      </c>
      <c r="E81" s="90" t="s">
        <v>1</v>
      </c>
    </row>
    <row r="82" spans="1:5" s="91" customFormat="1" ht="12">
      <c r="A82" s="90" t="s">
        <v>700</v>
      </c>
      <c r="B82" s="90"/>
      <c r="C82" s="90"/>
      <c r="D82" s="90" cm="1">
        <f t="array" ref="D82">SUMPRODUCT((BOM!$I$15:$I$10001 = A82) + (BOM!$J$15:$J$10001 = A82) + (BOM!$K$15:$K$10001 = A82) + (BOM!$L$15:$L$10001 = A82) + (BOM!$M$15:$M$10001 = A82) + (BOM!$N$15:$N$10001 = A82) + (BOM!$O$15:$O$10001 = A82), BOM!$G$15:$G$10001)</f>
        <v>0</v>
      </c>
      <c r="E82" s="90" t="s">
        <v>1</v>
      </c>
    </row>
    <row r="83" spans="1:5" s="91" customFormat="1" ht="12">
      <c r="A83" s="90" t="s">
        <v>676</v>
      </c>
      <c r="B83" s="90"/>
      <c r="C83" s="90"/>
      <c r="D83" s="90" cm="1">
        <f t="array" ref="D83">SUMPRODUCT((BOM!$I$15:$I$10001 = A83) + (BOM!$J$15:$J$10001 = A83) + (BOM!$K$15:$K$10001 = A83) + (BOM!$L$15:$L$10001 = A83) + (BOM!$M$15:$M$10001 = A83) + (BOM!$N$15:$N$10001 = A83) + (BOM!$O$15:$O$10001 = A83), BOM!$G$15:$G$10001)</f>
        <v>0</v>
      </c>
      <c r="E83" s="90" t="s">
        <v>1</v>
      </c>
    </row>
    <row r="84" spans="1:5" s="91" customFormat="1" ht="12">
      <c r="A84" s="90" t="s">
        <v>732</v>
      </c>
      <c r="B84" s="90"/>
      <c r="C84" s="90"/>
      <c r="D84" s="90" cm="1">
        <f t="array" ref="D84">SUMPRODUCT((BOM!$I$15:$I$10001 = A84) + (BOM!$J$15:$J$10001 = A84) + (BOM!$K$15:$K$10001 = A84) + (BOM!$L$15:$L$10001 = A84) + (BOM!$M$15:$M$10001 = A84) + (BOM!$N$15:$N$10001 = A84) + (BOM!$O$15:$O$10001 = A84), BOM!$G$15:$G$10001)</f>
        <v>0</v>
      </c>
      <c r="E84" s="90" t="s">
        <v>1</v>
      </c>
    </row>
    <row r="85" spans="1:5" s="91" customFormat="1" ht="12">
      <c r="A85" s="90" t="s">
        <v>679</v>
      </c>
      <c r="B85" s="90"/>
      <c r="C85" s="90"/>
      <c r="D85" s="90" cm="1">
        <f t="array" ref="D85">SUMPRODUCT((BOM!$I$15:$I$10001 = A85) + (BOM!$J$15:$J$10001 = A85) + (BOM!$K$15:$K$10001 = A85) + (BOM!$L$15:$L$10001 = A85) + (BOM!$M$15:$M$10001 = A85) + (BOM!$N$15:$N$10001 = A85) + (BOM!$O$15:$O$10001 = A85), BOM!$G$15:$G$10001)</f>
        <v>0</v>
      </c>
      <c r="E85" s="90" t="s">
        <v>1</v>
      </c>
    </row>
    <row r="86" spans="1:5" s="91" customFormat="1" ht="12">
      <c r="A86" s="90" t="s">
        <v>664</v>
      </c>
      <c r="B86" s="90"/>
      <c r="C86" s="90"/>
      <c r="D86" s="90" cm="1">
        <f t="array" ref="D86">SUMPRODUCT((BOM!$I$15:$I$10001 = A86) + (BOM!$J$15:$J$10001 = A86) + (BOM!$K$15:$K$10001 = A86) + (BOM!$L$15:$L$10001 = A86) + (BOM!$M$15:$M$10001 = A86) + (BOM!$N$15:$N$10001 = A86) + (BOM!$O$15:$O$10001 = A86), BOM!$G$15:$G$10001)</f>
        <v>0</v>
      </c>
      <c r="E86" s="90" t="s">
        <v>1</v>
      </c>
    </row>
    <row r="87" spans="1:5" s="91" customFormat="1" ht="12">
      <c r="A87" s="90" t="s">
        <v>653</v>
      </c>
      <c r="B87" s="90"/>
      <c r="C87" s="90"/>
      <c r="D87" s="90" cm="1">
        <f t="array" ref="D87">SUMPRODUCT((BOM!$I$15:$I$10001 = A87) + (BOM!$J$15:$J$10001 = A87) + (BOM!$K$15:$K$10001 = A87) + (BOM!$L$15:$L$10001 = A87) + (BOM!$M$15:$M$10001 = A87) + (BOM!$N$15:$N$10001 = A87) + (BOM!$O$15:$O$10001 = A87), BOM!$G$15:$G$10001)</f>
        <v>0</v>
      </c>
      <c r="E87" s="90" t="s">
        <v>1</v>
      </c>
    </row>
    <row r="88" spans="1:5" s="91" customFormat="1" ht="12">
      <c r="A88" s="90" t="s">
        <v>693</v>
      </c>
      <c r="B88" s="90"/>
      <c r="C88" s="90"/>
      <c r="D88" s="90" cm="1">
        <f t="array" ref="D88">SUMPRODUCT((BOM!$I$15:$I$10001 = A88) + (BOM!$J$15:$J$10001 = A88) + (BOM!$K$15:$K$10001 = A88) + (BOM!$L$15:$L$10001 = A88) + (BOM!$M$15:$M$10001 = A88) + (BOM!$N$15:$N$10001 = A88) + (BOM!$O$15:$O$10001 = A88), BOM!$G$15:$G$10001)</f>
        <v>0</v>
      </c>
      <c r="E88" s="90" t="s">
        <v>1</v>
      </c>
    </row>
  </sheetData>
  <sheetProtection algorithmName="SHA-512" hashValue="poRkYZrsW8zYMqtzWt2tLyiyvQ/8T+TcKz3S+GBmfraX1friuJIA6KdL3zJG1ZVemuOP+c0XnsfX5ihEo2eGQw==" saltValue="WzHsoy+8gxkZgv3UGAIyXg==" spinCount="100000" sheet="1" selectLockedCells="1"/>
  <mergeCells count="5">
    <mergeCell ref="C22:K22"/>
    <mergeCell ref="A2:M3"/>
    <mergeCell ref="C21:K21"/>
    <mergeCell ref="M21:U21"/>
    <mergeCell ref="M22:U22"/>
  </mergeCells>
  <dataValidations count="1">
    <dataValidation type="list" allowBlank="1" showInputMessage="1" showErrorMessage="1" sqref="B8:B14 B30:B34" xr:uid="{6B3848BD-3D5D-4661-B35F-91E17071DB82}">
      <formula1>Material_Input_Name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85167-5B79-40C3-B2BC-18CA9E839F94}">
  <sheetPr codeName="Sheet14">
    <tabColor rgb="FF89FFBE"/>
  </sheetPr>
  <dimension ref="A1:Q19"/>
  <sheetViews>
    <sheetView showGridLines="0" zoomScaleNormal="100" workbookViewId="0"/>
  </sheetViews>
  <sheetFormatPr defaultColWidth="8.88671875" defaultRowHeight="14.4"/>
  <cols>
    <col min="1" max="1" width="38.44140625" style="4" customWidth="1"/>
    <col min="2" max="2" width="13.44140625" style="4" customWidth="1"/>
    <col min="3" max="4" width="16.33203125" style="4" customWidth="1"/>
    <col min="5" max="6" width="8.88671875" style="4"/>
    <col min="7" max="7" width="11.109375" style="4" customWidth="1"/>
    <col min="8" max="14" width="8.88671875" style="4"/>
    <col min="15" max="15" width="8.6640625" style="4"/>
    <col min="16" max="17" width="20.44140625" style="4" customWidth="1"/>
    <col min="18" max="19" width="8.88671875" style="4"/>
    <col min="20" max="20" width="11.5546875" style="4" customWidth="1"/>
    <col min="21" max="16384" width="8.88671875" style="4"/>
  </cols>
  <sheetData>
    <row r="1" spans="1:17" s="2" customFormat="1" ht="35.700000000000003" customHeight="1" thickTop="1" thickBot="1">
      <c r="A1" s="2" t="s">
        <v>909</v>
      </c>
    </row>
    <row r="2" spans="1:17" s="36" customFormat="1" ht="18.600000000000001" customHeight="1" thickTop="1">
      <c r="A2" s="433"/>
      <c r="B2" s="433"/>
      <c r="C2" s="433"/>
      <c r="D2" s="433"/>
      <c r="E2" s="433"/>
      <c r="F2" s="433"/>
      <c r="G2" s="433"/>
      <c r="H2" s="433"/>
      <c r="I2" s="433"/>
      <c r="J2" s="433"/>
      <c r="K2" s="433"/>
      <c r="L2" s="34"/>
      <c r="M2" s="34"/>
      <c r="N2" s="34"/>
      <c r="O2" s="34"/>
      <c r="P2" s="34"/>
      <c r="Q2" s="35"/>
    </row>
    <row r="3" spans="1:17" ht="18.600000000000001" customHeight="1" thickBot="1">
      <c r="A3" s="454"/>
      <c r="B3" s="454"/>
      <c r="C3" s="454"/>
      <c r="D3" s="454"/>
      <c r="E3" s="454"/>
      <c r="F3" s="454"/>
      <c r="G3" s="454"/>
      <c r="H3" s="454"/>
      <c r="I3" s="454"/>
      <c r="J3" s="454"/>
      <c r="K3" s="454"/>
      <c r="L3" s="34"/>
      <c r="M3" s="34"/>
      <c r="N3" s="34"/>
      <c r="O3" s="34"/>
      <c r="P3" s="34"/>
      <c r="Q3" s="35"/>
    </row>
    <row r="4" spans="1:17" s="39" customFormat="1" ht="26.4" customHeight="1" thickBot="1">
      <c r="A4" s="37" t="s">
        <v>616</v>
      </c>
      <c r="B4" s="38"/>
      <c r="C4" s="38"/>
      <c r="D4" s="38"/>
      <c r="E4" s="38"/>
      <c r="F4" s="38"/>
      <c r="G4" s="37"/>
      <c r="H4" s="37"/>
      <c r="I4" s="37"/>
      <c r="J4" s="37"/>
      <c r="K4" s="37"/>
    </row>
    <row r="5" spans="1:17" ht="18">
      <c r="A5" s="40"/>
    </row>
    <row r="6" spans="1:17" ht="18">
      <c r="A6" s="40"/>
    </row>
    <row r="7" spans="1:17" ht="18.600000000000001" thickBot="1">
      <c r="A7" s="41"/>
    </row>
    <row r="8" spans="1:17" ht="40.799999999999997">
      <c r="A8" s="3" t="s">
        <v>617</v>
      </c>
      <c r="B8" s="42" t="s">
        <v>610</v>
      </c>
      <c r="C8" s="42" t="s">
        <v>618</v>
      </c>
      <c r="D8" s="43" t="s">
        <v>619</v>
      </c>
      <c r="E8" s="44" t="s">
        <v>620</v>
      </c>
      <c r="F8" s="45" t="s">
        <v>149</v>
      </c>
      <c r="G8" s="46" t="s">
        <v>620</v>
      </c>
      <c r="H8" s="47" t="s">
        <v>149</v>
      </c>
      <c r="I8" s="44" t="s">
        <v>620</v>
      </c>
      <c r="J8" s="48" t="s">
        <v>149</v>
      </c>
      <c r="K8" s="44" t="s">
        <v>620</v>
      </c>
      <c r="L8" s="45" t="s">
        <v>149</v>
      </c>
      <c r="M8" s="49" t="s">
        <v>537</v>
      </c>
    </row>
    <row r="9" spans="1:17" ht="40.5" customHeight="1" thickBot="1">
      <c r="A9" s="50" t="s">
        <v>615</v>
      </c>
      <c r="B9" s="51">
        <f>GEN_EPD!C59</f>
        <v>0</v>
      </c>
      <c r="C9" s="51">
        <f>B9*D9</f>
        <v>0</v>
      </c>
      <c r="D9" s="52"/>
      <c r="E9" s="53"/>
      <c r="F9" s="54"/>
      <c r="G9" s="55"/>
      <c r="H9" s="54"/>
      <c r="I9" s="53"/>
      <c r="J9" s="54"/>
      <c r="K9" s="53"/>
      <c r="L9" s="54"/>
      <c r="M9" s="56"/>
    </row>
    <row r="10" spans="1:17" ht="18">
      <c r="A10" s="3" t="s">
        <v>621</v>
      </c>
      <c r="B10" s="51">
        <f>B9</f>
        <v>0</v>
      </c>
      <c r="C10" s="51">
        <f>B10*D10</f>
        <v>0</v>
      </c>
      <c r="D10" s="52"/>
    </row>
    <row r="11" spans="1:17" ht="18">
      <c r="A11" s="3" t="s">
        <v>622</v>
      </c>
      <c r="B11" s="51">
        <f>C10</f>
        <v>0</v>
      </c>
      <c r="C11" s="51">
        <f>B11</f>
        <v>0</v>
      </c>
      <c r="D11" s="52"/>
    </row>
    <row r="12" spans="1:17" ht="18">
      <c r="A12" s="41"/>
      <c r="B12" s="58"/>
    </row>
    <row r="13" spans="1:17" ht="18">
      <c r="A13" s="41"/>
    </row>
    <row r="14" spans="1:17" ht="18">
      <c r="A14" s="41" t="s">
        <v>623</v>
      </c>
    </row>
    <row r="15" spans="1:17">
      <c r="A15" s="59" t="s">
        <v>624</v>
      </c>
    </row>
    <row r="16" spans="1:17">
      <c r="A16" s="59" t="s">
        <v>625</v>
      </c>
    </row>
    <row r="17" spans="1:1">
      <c r="A17" s="59" t="s">
        <v>626</v>
      </c>
    </row>
    <row r="18" spans="1:1">
      <c r="A18" s="59" t="s">
        <v>627</v>
      </c>
    </row>
    <row r="19" spans="1:1" ht="18">
      <c r="A19" s="41"/>
    </row>
  </sheetData>
  <sheetProtection algorithmName="SHA-512" hashValue="5jf9h+QzYf1zbxTMiMZl+Lyx5ssy3LrY1dWx58KQNQB93xhkZVbX/XqjwQBRMBh4572fxmMbOdaGgTBVrnTiBA==" saltValue="hDD1RULuC0ImtCrb0io4wA==" spinCount="100000" sheet="1" selectLockedCells="1"/>
  <mergeCells count="1">
    <mergeCell ref="A2:K3"/>
  </mergeCells>
  <dataValidations count="1">
    <dataValidation type="list" allowBlank="1" showInputMessage="1" showErrorMessage="1" sqref="E9 G9 I9 K9" xr:uid="{8401506C-FE22-4C4E-865F-D45B07EE9310}">
      <formula1>Transport</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B7F40-3A97-4440-8DA8-E2451A67D0A3}">
  <sheetPr codeName="Sheet23"/>
  <dimension ref="A1:AQ122"/>
  <sheetViews>
    <sheetView showGridLines="0" zoomScaleNormal="100" workbookViewId="0"/>
  </sheetViews>
  <sheetFormatPr defaultColWidth="13.33203125" defaultRowHeight="10.199999999999999"/>
  <cols>
    <col min="1" max="1" width="12.33203125" style="24" customWidth="1"/>
    <col min="2" max="16384" width="13.33203125" style="24"/>
  </cols>
  <sheetData>
    <row r="1" spans="1:42">
      <c r="A1" s="24">
        <v>1</v>
      </c>
      <c r="C1" s="24">
        <v>2</v>
      </c>
    </row>
    <row r="2" spans="1:42" ht="20.399999999999999">
      <c r="A2" s="25" t="s">
        <v>141</v>
      </c>
      <c r="C2" s="460" t="s">
        <v>633</v>
      </c>
      <c r="D2" s="461"/>
      <c r="E2" s="461"/>
      <c r="F2" s="461"/>
      <c r="G2" s="461"/>
      <c r="H2" s="461"/>
      <c r="I2" s="461"/>
      <c r="J2" s="461"/>
      <c r="K2" s="461"/>
      <c r="L2" s="462"/>
      <c r="M2" s="26"/>
      <c r="N2" s="25" t="s">
        <v>634</v>
      </c>
      <c r="O2" s="26"/>
      <c r="P2" s="25" t="s">
        <v>635</v>
      </c>
      <c r="Q2" s="26"/>
      <c r="R2" s="26"/>
      <c r="S2" s="26"/>
      <c r="T2" s="26"/>
      <c r="U2" s="26"/>
      <c r="AD2" s="26"/>
      <c r="AE2" s="26"/>
      <c r="AF2" s="26"/>
      <c r="AG2" s="26"/>
      <c r="AH2" s="26"/>
      <c r="AI2" s="26"/>
      <c r="AJ2" s="26"/>
      <c r="AK2" s="26"/>
      <c r="AL2" s="26"/>
      <c r="AM2" s="26"/>
      <c r="AN2" s="26"/>
      <c r="AO2" s="26"/>
      <c r="AP2" s="26"/>
    </row>
    <row r="3" spans="1:42" ht="20.399999999999999">
      <c r="A3" s="27" t="s">
        <v>636</v>
      </c>
      <c r="C3" s="457" t="s">
        <v>637</v>
      </c>
      <c r="D3" s="458"/>
      <c r="E3" s="458"/>
      <c r="F3" s="458"/>
      <c r="G3" s="458"/>
      <c r="H3" s="458"/>
      <c r="I3" s="458"/>
      <c r="J3" s="458"/>
      <c r="K3" s="458"/>
      <c r="L3" s="459"/>
      <c r="N3" s="27" t="s">
        <v>638</v>
      </c>
      <c r="P3" s="27"/>
    </row>
    <row r="4" spans="1:42" ht="20.399999999999999">
      <c r="A4" s="28" t="s">
        <v>639</v>
      </c>
      <c r="C4" s="28" t="s">
        <v>364</v>
      </c>
      <c r="D4" s="28" t="s">
        <v>371</v>
      </c>
      <c r="E4" s="28" t="s">
        <v>373</v>
      </c>
      <c r="F4" s="28" t="s">
        <v>377</v>
      </c>
      <c r="G4" s="28" t="s">
        <v>380</v>
      </c>
      <c r="H4" s="28" t="s">
        <v>384</v>
      </c>
      <c r="I4" s="28" t="s">
        <v>390</v>
      </c>
      <c r="J4" s="28" t="s">
        <v>395</v>
      </c>
      <c r="K4" s="28" t="s">
        <v>401</v>
      </c>
      <c r="L4" s="28" t="s">
        <v>405</v>
      </c>
      <c r="N4" s="29" t="s">
        <v>640</v>
      </c>
      <c r="P4" s="29" t="s">
        <v>641</v>
      </c>
    </row>
    <row r="5" spans="1:42" ht="30.6">
      <c r="A5" s="29" t="s">
        <v>364</v>
      </c>
      <c r="C5" s="29" t="s">
        <v>365</v>
      </c>
      <c r="D5" s="29" t="s">
        <v>372</v>
      </c>
      <c r="E5" s="29" t="s">
        <v>374</v>
      </c>
      <c r="F5" s="29" t="s">
        <v>378</v>
      </c>
      <c r="G5" s="29" t="s">
        <v>381</v>
      </c>
      <c r="H5" s="29" t="s">
        <v>385</v>
      </c>
      <c r="I5" s="29" t="s">
        <v>391</v>
      </c>
      <c r="J5" s="29" t="s">
        <v>396</v>
      </c>
      <c r="K5" s="29" t="s">
        <v>402</v>
      </c>
      <c r="L5" s="29" t="s">
        <v>406</v>
      </c>
      <c r="N5" s="29" t="s">
        <v>642</v>
      </c>
      <c r="P5" s="29" t="s">
        <v>639</v>
      </c>
    </row>
    <row r="6" spans="1:42" ht="30.6">
      <c r="A6" s="29" t="s">
        <v>371</v>
      </c>
      <c r="C6" s="29" t="s">
        <v>366</v>
      </c>
      <c r="D6" s="29"/>
      <c r="E6" s="29" t="s">
        <v>375</v>
      </c>
      <c r="F6" s="29" t="s">
        <v>379</v>
      </c>
      <c r="G6" s="29" t="s">
        <v>382</v>
      </c>
      <c r="H6" s="29" t="s">
        <v>386</v>
      </c>
      <c r="I6" s="29" t="s">
        <v>392</v>
      </c>
      <c r="J6" s="29" t="s">
        <v>397</v>
      </c>
      <c r="K6" s="29" t="s">
        <v>403</v>
      </c>
      <c r="L6" s="29" t="s">
        <v>407</v>
      </c>
      <c r="N6" s="29" t="s">
        <v>890</v>
      </c>
      <c r="P6" s="30"/>
    </row>
    <row r="7" spans="1:42" ht="40.799999999999997">
      <c r="A7" s="29" t="s">
        <v>373</v>
      </c>
      <c r="C7" s="29" t="s">
        <v>367</v>
      </c>
      <c r="D7" s="29"/>
      <c r="E7" s="29" t="s">
        <v>376</v>
      </c>
      <c r="F7" s="29"/>
      <c r="G7" s="29" t="s">
        <v>383</v>
      </c>
      <c r="H7" s="29" t="s">
        <v>643</v>
      </c>
      <c r="I7" s="29" t="s">
        <v>393</v>
      </c>
      <c r="J7" s="29" t="s">
        <v>398</v>
      </c>
      <c r="K7" s="29" t="s">
        <v>404</v>
      </c>
      <c r="L7" s="29" t="s">
        <v>408</v>
      </c>
      <c r="N7" s="29" t="s">
        <v>644</v>
      </c>
      <c r="P7" s="30"/>
    </row>
    <row r="8" spans="1:42" ht="20.399999999999999">
      <c r="A8" s="29" t="s">
        <v>377</v>
      </c>
      <c r="C8" s="29" t="s">
        <v>368</v>
      </c>
      <c r="D8" s="29"/>
      <c r="E8" s="29"/>
      <c r="F8" s="29"/>
      <c r="G8" s="29"/>
      <c r="H8" s="29" t="s">
        <v>387</v>
      </c>
      <c r="I8" s="29" t="s">
        <v>394</v>
      </c>
      <c r="J8" s="29" t="s">
        <v>399</v>
      </c>
      <c r="K8" s="29"/>
      <c r="L8" s="29" t="s">
        <v>409</v>
      </c>
      <c r="N8" s="29" t="s">
        <v>645</v>
      </c>
    </row>
    <row r="9" spans="1:42" ht="20.399999999999999">
      <c r="A9" s="29" t="s">
        <v>380</v>
      </c>
      <c r="C9" s="29" t="s">
        <v>369</v>
      </c>
      <c r="D9" s="29"/>
      <c r="E9" s="29"/>
      <c r="F9" s="29"/>
      <c r="G9" s="29"/>
      <c r="H9" s="29" t="s">
        <v>388</v>
      </c>
      <c r="I9" s="29"/>
      <c r="J9" s="29" t="s">
        <v>400</v>
      </c>
      <c r="K9" s="29"/>
      <c r="L9" s="29"/>
      <c r="N9" s="29" t="s">
        <v>646</v>
      </c>
    </row>
    <row r="10" spans="1:42" ht="30.6">
      <c r="A10" s="29" t="s">
        <v>384</v>
      </c>
      <c r="C10" s="29" t="s">
        <v>370</v>
      </c>
      <c r="D10" s="29"/>
      <c r="E10" s="29"/>
      <c r="F10" s="29"/>
      <c r="G10" s="29"/>
      <c r="H10" s="29" t="s">
        <v>389</v>
      </c>
      <c r="I10" s="29"/>
      <c r="J10" s="29"/>
      <c r="K10" s="29"/>
      <c r="L10" s="29"/>
      <c r="N10" s="29" t="s">
        <v>647</v>
      </c>
    </row>
    <row r="11" spans="1:42" ht="20.399999999999999">
      <c r="A11" s="29" t="s">
        <v>648</v>
      </c>
      <c r="N11" s="29" t="s">
        <v>649</v>
      </c>
    </row>
    <row r="12" spans="1:42" ht="40.799999999999997">
      <c r="A12" s="29" t="s">
        <v>390</v>
      </c>
      <c r="N12" s="29" t="s">
        <v>650</v>
      </c>
    </row>
    <row r="13" spans="1:42">
      <c r="A13" s="29" t="s">
        <v>395</v>
      </c>
      <c r="AM13" s="28" t="s">
        <v>819</v>
      </c>
    </row>
    <row r="14" spans="1:42">
      <c r="A14" s="29" t="s">
        <v>401</v>
      </c>
      <c r="AM14" s="24" t="s">
        <v>666</v>
      </c>
    </row>
    <row r="15" spans="1:42" ht="20.399999999999999">
      <c r="A15" s="29" t="s">
        <v>405</v>
      </c>
      <c r="AM15" s="24" t="s">
        <v>652</v>
      </c>
    </row>
    <row r="16" spans="1:42">
      <c r="AM16" s="24" t="s">
        <v>655</v>
      </c>
    </row>
    <row r="17" spans="1:40" ht="10.199999999999999" customHeight="1">
      <c r="A17" s="460" t="s">
        <v>142</v>
      </c>
      <c r="B17" s="461"/>
      <c r="C17" s="461"/>
      <c r="D17" s="461"/>
      <c r="E17" s="461"/>
      <c r="F17" s="461"/>
      <c r="G17" s="461"/>
      <c r="H17" s="461"/>
      <c r="I17" s="461"/>
      <c r="J17" s="461"/>
      <c r="K17" s="461"/>
      <c r="L17" s="461"/>
      <c r="M17" s="461"/>
      <c r="N17" s="461"/>
      <c r="O17" s="461"/>
      <c r="P17" s="461"/>
      <c r="Q17" s="461"/>
      <c r="R17" s="461"/>
      <c r="S17" s="461"/>
      <c r="T17" s="461"/>
      <c r="U17" s="461"/>
      <c r="V17" s="461"/>
      <c r="W17" s="461"/>
      <c r="X17" s="461"/>
      <c r="Y17" s="461"/>
      <c r="Z17" s="461"/>
      <c r="AA17" s="461"/>
      <c r="AB17" s="461"/>
      <c r="AC17" s="461"/>
      <c r="AD17" s="461"/>
      <c r="AE17" s="461"/>
      <c r="AF17" s="461"/>
      <c r="AG17" s="461"/>
      <c r="AH17" s="461"/>
      <c r="AI17" s="461"/>
      <c r="AJ17" s="461"/>
      <c r="AK17" s="461"/>
      <c r="AL17" s="462"/>
      <c r="AM17" s="24" t="s">
        <v>657</v>
      </c>
    </row>
    <row r="18" spans="1:40" ht="20.399999999999999">
      <c r="A18" s="457" t="s">
        <v>651</v>
      </c>
      <c r="B18" s="458"/>
      <c r="C18" s="458"/>
      <c r="D18" s="458"/>
      <c r="E18" s="458"/>
      <c r="F18" s="458"/>
      <c r="G18" s="458"/>
      <c r="H18" s="458"/>
      <c r="I18" s="458"/>
      <c r="J18" s="458"/>
      <c r="K18" s="458"/>
      <c r="L18" s="458"/>
      <c r="M18" s="458"/>
      <c r="N18" s="458"/>
      <c r="O18" s="458"/>
      <c r="P18" s="458"/>
      <c r="Q18" s="458"/>
      <c r="R18" s="458"/>
      <c r="S18" s="458"/>
      <c r="T18" s="458"/>
      <c r="U18" s="458"/>
      <c r="V18" s="458"/>
      <c r="W18" s="458"/>
      <c r="X18" s="458"/>
      <c r="Y18" s="458"/>
      <c r="Z18" s="458"/>
      <c r="AA18" s="458"/>
      <c r="AB18" s="458"/>
      <c r="AC18" s="458"/>
      <c r="AD18" s="458"/>
      <c r="AE18" s="458"/>
      <c r="AF18" s="458"/>
      <c r="AG18" s="458"/>
      <c r="AH18" s="458"/>
      <c r="AI18" s="458"/>
      <c r="AJ18" s="458"/>
      <c r="AK18" s="458"/>
      <c r="AL18" s="459"/>
      <c r="AM18" s="24" t="s">
        <v>661</v>
      </c>
    </row>
    <row r="19" spans="1:40" ht="20.399999999999999">
      <c r="A19" s="28" t="s">
        <v>365</v>
      </c>
      <c r="B19" s="28" t="s">
        <v>366</v>
      </c>
      <c r="C19" s="28" t="s">
        <v>367</v>
      </c>
      <c r="D19" s="28" t="s">
        <v>368</v>
      </c>
      <c r="E19" s="28" t="s">
        <v>369</v>
      </c>
      <c r="F19" s="28" t="s">
        <v>370</v>
      </c>
      <c r="G19" s="28" t="s">
        <v>372</v>
      </c>
      <c r="H19" s="28" t="s">
        <v>374</v>
      </c>
      <c r="I19" s="28" t="s">
        <v>375</v>
      </c>
      <c r="J19" s="28" t="s">
        <v>376</v>
      </c>
      <c r="K19" s="28" t="s">
        <v>378</v>
      </c>
      <c r="L19" s="28" t="s">
        <v>379</v>
      </c>
      <c r="M19" s="28" t="s">
        <v>381</v>
      </c>
      <c r="N19" s="28" t="s">
        <v>382</v>
      </c>
      <c r="O19" s="28" t="s">
        <v>383</v>
      </c>
      <c r="P19" s="28" t="s">
        <v>385</v>
      </c>
      <c r="Q19" s="28" t="s">
        <v>386</v>
      </c>
      <c r="R19" s="28" t="s">
        <v>643</v>
      </c>
      <c r="S19" s="28" t="s">
        <v>387</v>
      </c>
      <c r="T19" s="28" t="s">
        <v>388</v>
      </c>
      <c r="U19" s="28" t="s">
        <v>389</v>
      </c>
      <c r="V19" s="28" t="s">
        <v>391</v>
      </c>
      <c r="W19" s="28" t="s">
        <v>392</v>
      </c>
      <c r="X19" s="28" t="s">
        <v>393</v>
      </c>
      <c r="Y19" s="28" t="s">
        <v>394</v>
      </c>
      <c r="Z19" s="28" t="s">
        <v>396</v>
      </c>
      <c r="AA19" s="28" t="s">
        <v>813</v>
      </c>
      <c r="AB19" s="28" t="s">
        <v>397</v>
      </c>
      <c r="AC19" s="28" t="s">
        <v>398</v>
      </c>
      <c r="AD19" s="28" t="s">
        <v>399</v>
      </c>
      <c r="AE19" s="28" t="s">
        <v>400</v>
      </c>
      <c r="AF19" s="28" t="s">
        <v>402</v>
      </c>
      <c r="AG19" s="28" t="s">
        <v>403</v>
      </c>
      <c r="AH19" s="28" t="s">
        <v>404</v>
      </c>
      <c r="AI19" s="28" t="s">
        <v>406</v>
      </c>
      <c r="AJ19" s="28" t="s">
        <v>407</v>
      </c>
      <c r="AK19" s="28" t="s">
        <v>408</v>
      </c>
      <c r="AL19" s="28" t="s">
        <v>409</v>
      </c>
      <c r="AM19" s="24" t="s">
        <v>654</v>
      </c>
    </row>
    <row r="20" spans="1:40" ht="20.399999999999999">
      <c r="A20" s="29" t="s">
        <v>652</v>
      </c>
      <c r="B20" s="29" t="s">
        <v>631</v>
      </c>
      <c r="C20" s="29" t="s">
        <v>652</v>
      </c>
      <c r="D20" s="29" t="s">
        <v>652</v>
      </c>
      <c r="E20" s="29" t="s">
        <v>652</v>
      </c>
      <c r="F20" s="29" t="s">
        <v>631</v>
      </c>
      <c r="G20" s="29" t="s">
        <v>653</v>
      </c>
      <c r="H20" s="29" t="s">
        <v>631</v>
      </c>
      <c r="I20" s="29" t="s">
        <v>654</v>
      </c>
      <c r="J20" s="29" t="s">
        <v>654</v>
      </c>
      <c r="K20" s="29" t="s">
        <v>655</v>
      </c>
      <c r="L20" s="29" t="s">
        <v>631</v>
      </c>
      <c r="M20" s="29" t="s">
        <v>656</v>
      </c>
      <c r="N20" s="29" t="s">
        <v>655</v>
      </c>
      <c r="O20" s="29" t="s">
        <v>656</v>
      </c>
      <c r="P20" s="29" t="s">
        <v>631</v>
      </c>
      <c r="Q20" s="29" t="s">
        <v>654</v>
      </c>
      <c r="R20" s="29" t="s">
        <v>654</v>
      </c>
      <c r="S20" s="29" t="s">
        <v>631</v>
      </c>
      <c r="T20" s="29" t="s">
        <v>654</v>
      </c>
      <c r="U20" s="29" t="s">
        <v>631</v>
      </c>
      <c r="V20" s="29" t="s">
        <v>631</v>
      </c>
      <c r="W20" s="29" t="s">
        <v>631</v>
      </c>
      <c r="X20" s="29" t="s">
        <v>657</v>
      </c>
      <c r="Y20" s="29" t="s">
        <v>631</v>
      </c>
      <c r="Z20" s="29" t="s">
        <v>631</v>
      </c>
      <c r="AA20" s="29" t="s">
        <v>675</v>
      </c>
      <c r="AB20" s="29" t="s">
        <v>631</v>
      </c>
      <c r="AC20" s="29" t="s">
        <v>631</v>
      </c>
      <c r="AD20" s="29" t="s">
        <v>654</v>
      </c>
      <c r="AE20" s="29" t="s">
        <v>658</v>
      </c>
      <c r="AF20" s="29" t="s">
        <v>652</v>
      </c>
      <c r="AG20" s="29" t="s">
        <v>631</v>
      </c>
      <c r="AH20" s="29" t="s">
        <v>652</v>
      </c>
      <c r="AI20" s="29" t="s">
        <v>659</v>
      </c>
      <c r="AJ20" s="29" t="s">
        <v>654</v>
      </c>
      <c r="AK20" s="29" t="s">
        <v>660</v>
      </c>
      <c r="AL20" s="29" t="s">
        <v>654</v>
      </c>
      <c r="AM20" s="24" t="s">
        <v>631</v>
      </c>
    </row>
    <row r="21" spans="1:40" ht="20.399999999999999">
      <c r="A21" s="29" t="s">
        <v>631</v>
      </c>
      <c r="B21" s="29" t="s">
        <v>654</v>
      </c>
      <c r="C21" s="29" t="s">
        <v>631</v>
      </c>
      <c r="D21" s="29" t="s">
        <v>631</v>
      </c>
      <c r="E21" s="29" t="s">
        <v>631</v>
      </c>
      <c r="F21" s="29" t="s">
        <v>654</v>
      </c>
      <c r="G21" s="29" t="s">
        <v>661</v>
      </c>
      <c r="H21" s="29" t="s">
        <v>654</v>
      </c>
      <c r="I21" s="29"/>
      <c r="J21" s="29"/>
      <c r="K21" s="29"/>
      <c r="L21" s="29" t="s">
        <v>654</v>
      </c>
      <c r="M21" s="29" t="s">
        <v>662</v>
      </c>
      <c r="N21" s="29" t="s">
        <v>657</v>
      </c>
      <c r="O21" s="29" t="s">
        <v>662</v>
      </c>
      <c r="P21" s="29" t="s">
        <v>654</v>
      </c>
      <c r="Q21" s="29"/>
      <c r="R21" s="29"/>
      <c r="S21" s="29" t="s">
        <v>654</v>
      </c>
      <c r="T21" s="29"/>
      <c r="U21" s="29" t="s">
        <v>654</v>
      </c>
      <c r="V21" s="29" t="s">
        <v>654</v>
      </c>
      <c r="W21" s="29"/>
      <c r="X21" s="29" t="s">
        <v>656</v>
      </c>
      <c r="Y21" s="29" t="s">
        <v>654</v>
      </c>
      <c r="Z21" s="29" t="s">
        <v>654</v>
      </c>
      <c r="AA21" s="29"/>
      <c r="AB21" s="29" t="s">
        <v>654</v>
      </c>
      <c r="AC21" s="29" t="s">
        <v>654</v>
      </c>
      <c r="AD21" s="29"/>
      <c r="AE21" s="29" t="s">
        <v>654</v>
      </c>
      <c r="AF21" s="29" t="s">
        <v>631</v>
      </c>
      <c r="AG21" s="29" t="s">
        <v>654</v>
      </c>
      <c r="AH21" s="29" t="s">
        <v>631</v>
      </c>
      <c r="AI21" s="29" t="s">
        <v>654</v>
      </c>
      <c r="AJ21" s="29"/>
      <c r="AK21" s="29" t="s">
        <v>663</v>
      </c>
      <c r="AL21" s="29"/>
      <c r="AM21" s="24" t="s">
        <v>656</v>
      </c>
    </row>
    <row r="22" spans="1:40" ht="20.399999999999999">
      <c r="A22" s="29" t="s">
        <v>654</v>
      </c>
      <c r="B22" s="29"/>
      <c r="C22" s="29" t="s">
        <v>654</v>
      </c>
      <c r="D22" s="29" t="s">
        <v>654</v>
      </c>
      <c r="E22" s="29"/>
      <c r="F22" s="29"/>
      <c r="G22" s="29" t="s">
        <v>664</v>
      </c>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t="s">
        <v>654</v>
      </c>
      <c r="AG22" s="29"/>
      <c r="AH22" s="29"/>
      <c r="AI22" s="29"/>
      <c r="AJ22" s="29"/>
      <c r="AK22" s="29" t="s">
        <v>665</v>
      </c>
      <c r="AL22" s="29"/>
      <c r="AM22" s="24" t="s">
        <v>664</v>
      </c>
    </row>
    <row r="23" spans="1:40" ht="20.399999999999999">
      <c r="A23" s="29" t="s">
        <v>666</v>
      </c>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t="s">
        <v>667</v>
      </c>
      <c r="AL23" s="29"/>
      <c r="AM23" s="24" t="s">
        <v>653</v>
      </c>
    </row>
    <row r="25" spans="1:40">
      <c r="A25" s="31" t="s">
        <v>378</v>
      </c>
      <c r="B25" s="31" t="s">
        <v>406</v>
      </c>
      <c r="C25" s="31" t="s">
        <v>385</v>
      </c>
      <c r="D25" s="31" t="s">
        <v>374</v>
      </c>
      <c r="E25" s="31" t="s">
        <v>386</v>
      </c>
      <c r="F25" s="31" t="s">
        <v>391</v>
      </c>
      <c r="G25" s="31" t="s">
        <v>643</v>
      </c>
      <c r="H25" s="31" t="s">
        <v>365</v>
      </c>
      <c r="I25" s="31" t="s">
        <v>366</v>
      </c>
      <c r="J25" s="31" t="s">
        <v>387</v>
      </c>
      <c r="K25" s="31" t="s">
        <v>379</v>
      </c>
      <c r="L25" s="31" t="s">
        <v>392</v>
      </c>
      <c r="M25" s="31" t="s">
        <v>402</v>
      </c>
      <c r="N25" s="31" t="s">
        <v>388</v>
      </c>
      <c r="O25" s="31" t="s">
        <v>396</v>
      </c>
      <c r="P25" s="31" t="s">
        <v>389</v>
      </c>
      <c r="Q25" s="31" t="s">
        <v>407</v>
      </c>
      <c r="R25" s="31" t="s">
        <v>381</v>
      </c>
      <c r="S25" s="31" t="s">
        <v>382</v>
      </c>
      <c r="T25" s="31" t="s">
        <v>375</v>
      </c>
      <c r="U25" s="31" t="s">
        <v>376</v>
      </c>
      <c r="V25" s="31" t="s">
        <v>408</v>
      </c>
      <c r="W25" s="31" t="s">
        <v>372</v>
      </c>
      <c r="X25" s="31" t="s">
        <v>393</v>
      </c>
      <c r="Y25" s="31" t="s">
        <v>403</v>
      </c>
      <c r="Z25" s="31" t="s">
        <v>813</v>
      </c>
      <c r="AA25" s="31" t="s">
        <v>397</v>
      </c>
      <c r="AB25" s="31" t="s">
        <v>398</v>
      </c>
      <c r="AC25" s="31" t="s">
        <v>399</v>
      </c>
      <c r="AD25" s="31" t="s">
        <v>367</v>
      </c>
      <c r="AE25" s="31" t="s">
        <v>404</v>
      </c>
      <c r="AF25" s="31" t="s">
        <v>383</v>
      </c>
      <c r="AG25" s="31" t="s">
        <v>368</v>
      </c>
      <c r="AH25" s="31" t="s">
        <v>400</v>
      </c>
      <c r="AI25" s="31" t="s">
        <v>409</v>
      </c>
      <c r="AJ25" s="31" t="s">
        <v>369</v>
      </c>
      <c r="AK25" s="31" t="s">
        <v>394</v>
      </c>
      <c r="AL25" s="31" t="s">
        <v>370</v>
      </c>
      <c r="AM25" s="24" t="s">
        <v>819</v>
      </c>
      <c r="AN25" s="32" t="s">
        <v>818</v>
      </c>
    </row>
    <row r="29" spans="1:40">
      <c r="M29" s="33"/>
    </row>
    <row r="30" spans="1:40">
      <c r="A30" s="456" t="s">
        <v>142</v>
      </c>
      <c r="B30" s="456"/>
      <c r="C30" s="456"/>
      <c r="D30" s="456"/>
      <c r="E30" s="456"/>
      <c r="F30" s="456"/>
      <c r="G30" s="456"/>
      <c r="H30" s="456"/>
      <c r="I30" s="456"/>
      <c r="J30" s="456"/>
      <c r="K30" s="456"/>
      <c r="L30" s="456"/>
      <c r="M30" s="456"/>
      <c r="N30" s="456"/>
      <c r="O30" s="456"/>
      <c r="P30" s="456"/>
      <c r="Q30" s="456"/>
    </row>
    <row r="31" spans="1:40">
      <c r="A31" s="455" t="s">
        <v>668</v>
      </c>
      <c r="B31" s="455"/>
      <c r="C31" s="455"/>
      <c r="D31" s="455"/>
      <c r="E31" s="455"/>
      <c r="F31" s="455"/>
      <c r="G31" s="455"/>
      <c r="H31" s="455"/>
      <c r="I31" s="455"/>
      <c r="J31" s="455"/>
      <c r="K31" s="455"/>
      <c r="L31" s="455"/>
      <c r="M31" s="455"/>
      <c r="N31" s="455"/>
      <c r="O31" s="455"/>
      <c r="P31" s="455"/>
      <c r="Q31" s="455"/>
    </row>
    <row r="32" spans="1:40" ht="20.399999999999999">
      <c r="A32" s="28" t="s">
        <v>652</v>
      </c>
      <c r="B32" s="28" t="s">
        <v>631</v>
      </c>
      <c r="C32" s="28" t="s">
        <v>654</v>
      </c>
      <c r="D32" s="28" t="s">
        <v>666</v>
      </c>
      <c r="E32" s="28" t="s">
        <v>655</v>
      </c>
      <c r="F32" s="28" t="s">
        <v>656</v>
      </c>
      <c r="G32" s="28" t="s">
        <v>662</v>
      </c>
      <c r="H32" s="28" t="s">
        <v>657</v>
      </c>
      <c r="I32" s="28" t="s">
        <v>653</v>
      </c>
      <c r="J32" s="28" t="s">
        <v>669</v>
      </c>
      <c r="K32" s="28" t="s">
        <v>664</v>
      </c>
      <c r="L32" s="28" t="s">
        <v>658</v>
      </c>
      <c r="M32" s="28" t="s">
        <v>659</v>
      </c>
      <c r="N32" s="28" t="s">
        <v>670</v>
      </c>
      <c r="O32" s="28" t="s">
        <v>663</v>
      </c>
      <c r="P32" s="28" t="s">
        <v>671</v>
      </c>
      <c r="Q32" s="28" t="s">
        <v>672</v>
      </c>
    </row>
    <row r="33" spans="1:35" ht="20.399999999999999">
      <c r="A33" s="29" t="s">
        <v>673</v>
      </c>
      <c r="B33" s="29" t="s">
        <v>674</v>
      </c>
      <c r="C33" s="29" t="s">
        <v>628</v>
      </c>
      <c r="D33" s="29" t="s">
        <v>675</v>
      </c>
      <c r="E33" s="29" t="s">
        <v>891</v>
      </c>
      <c r="F33" s="29" t="s">
        <v>676</v>
      </c>
      <c r="G33" s="29" t="s">
        <v>675</v>
      </c>
      <c r="H33" s="29" t="s">
        <v>677</v>
      </c>
      <c r="I33" s="29" t="s">
        <v>675</v>
      </c>
      <c r="J33" s="29" t="s">
        <v>675</v>
      </c>
      <c r="K33" s="29" t="s">
        <v>675</v>
      </c>
      <c r="L33" s="29" t="s">
        <v>675</v>
      </c>
      <c r="M33" s="29" t="s">
        <v>678</v>
      </c>
      <c r="N33" s="29" t="s">
        <v>675</v>
      </c>
      <c r="O33" s="29" t="s">
        <v>675</v>
      </c>
      <c r="P33" s="29" t="s">
        <v>675</v>
      </c>
      <c r="Q33" s="29" t="s">
        <v>679</v>
      </c>
    </row>
    <row r="34" spans="1:35" ht="30.6">
      <c r="A34" s="29" t="s">
        <v>680</v>
      </c>
      <c r="B34" s="29" t="s">
        <v>681</v>
      </c>
      <c r="C34" s="29" t="s">
        <v>682</v>
      </c>
      <c r="D34" s="29"/>
      <c r="E34" s="29" t="s">
        <v>894</v>
      </c>
      <c r="F34" s="29" t="s">
        <v>683</v>
      </c>
      <c r="G34" s="29"/>
      <c r="H34" s="29" t="s">
        <v>684</v>
      </c>
      <c r="I34" s="29"/>
      <c r="J34" s="29"/>
      <c r="K34" s="29"/>
      <c r="L34" s="29"/>
      <c r="M34" s="29" t="s">
        <v>895</v>
      </c>
      <c r="N34" s="29"/>
      <c r="O34" s="29"/>
      <c r="P34" s="29"/>
      <c r="Q34" s="29" t="s">
        <v>686</v>
      </c>
    </row>
    <row r="35" spans="1:35" ht="40.799999999999997">
      <c r="A35" s="29" t="s">
        <v>687</v>
      </c>
      <c r="B35" s="29" t="s">
        <v>688</v>
      </c>
      <c r="C35" s="29" t="s">
        <v>4</v>
      </c>
      <c r="D35" s="29"/>
      <c r="E35" s="29"/>
      <c r="F35" s="29"/>
      <c r="G35" s="29"/>
      <c r="H35" s="29" t="s">
        <v>689</v>
      </c>
      <c r="I35" s="29"/>
      <c r="J35" s="29"/>
      <c r="K35" s="29"/>
      <c r="L35" s="29"/>
      <c r="M35" s="29" t="s">
        <v>896</v>
      </c>
      <c r="N35" s="29"/>
      <c r="O35" s="29"/>
      <c r="P35" s="29"/>
      <c r="Q35" s="29"/>
    </row>
    <row r="36" spans="1:35" ht="30.6">
      <c r="A36" s="29" t="s">
        <v>691</v>
      </c>
      <c r="B36" s="29" t="s">
        <v>692</v>
      </c>
      <c r="C36" s="29" t="s">
        <v>629</v>
      </c>
      <c r="D36" s="29"/>
      <c r="E36" s="29"/>
      <c r="F36" s="29"/>
      <c r="G36" s="29"/>
      <c r="H36" s="29" t="s">
        <v>693</v>
      </c>
      <c r="I36" s="29"/>
      <c r="J36" s="29"/>
      <c r="K36" s="29"/>
      <c r="L36" s="29"/>
      <c r="M36" s="29" t="s">
        <v>897</v>
      </c>
      <c r="N36" s="29"/>
      <c r="O36" s="29"/>
      <c r="P36" s="29"/>
      <c r="Q36" s="29"/>
    </row>
    <row r="37" spans="1:35" ht="30.6">
      <c r="A37" s="29"/>
      <c r="B37" s="29" t="s">
        <v>695</v>
      </c>
      <c r="C37" s="29" t="s">
        <v>630</v>
      </c>
      <c r="D37" s="29"/>
      <c r="E37" s="29"/>
      <c r="F37" s="29"/>
      <c r="G37" s="29"/>
      <c r="H37" s="29" t="s">
        <v>696</v>
      </c>
      <c r="I37" s="29"/>
      <c r="J37" s="29"/>
      <c r="K37" s="29"/>
      <c r="L37" s="29"/>
      <c r="M37" s="29" t="s">
        <v>898</v>
      </c>
      <c r="N37" s="29"/>
      <c r="O37" s="29"/>
      <c r="P37" s="29"/>
      <c r="Q37" s="29"/>
    </row>
    <row r="38" spans="1:35" ht="30.6">
      <c r="A38" s="29"/>
      <c r="B38" s="29" t="s">
        <v>698</v>
      </c>
      <c r="C38" s="29" t="s">
        <v>699</v>
      </c>
      <c r="D38" s="29"/>
      <c r="E38" s="29"/>
      <c r="F38" s="29"/>
      <c r="G38" s="29"/>
      <c r="H38" s="29" t="s">
        <v>700</v>
      </c>
      <c r="I38" s="29"/>
      <c r="J38" s="29"/>
      <c r="K38" s="29"/>
      <c r="L38" s="29"/>
      <c r="M38" s="29"/>
      <c r="N38" s="29"/>
      <c r="O38" s="29"/>
      <c r="P38" s="29"/>
      <c r="Q38" s="29"/>
    </row>
    <row r="39" spans="1:35" ht="30.6">
      <c r="A39" s="29"/>
      <c r="B39" s="29"/>
      <c r="C39" s="29" t="s">
        <v>632</v>
      </c>
      <c r="D39" s="29"/>
      <c r="E39" s="29"/>
      <c r="F39" s="29"/>
      <c r="G39" s="29"/>
      <c r="H39" s="29" t="s">
        <v>701</v>
      </c>
      <c r="I39" s="29"/>
      <c r="J39" s="29"/>
      <c r="K39" s="29"/>
      <c r="L39" s="29"/>
      <c r="M39" s="29"/>
      <c r="N39" s="29"/>
      <c r="O39" s="29"/>
      <c r="P39" s="29"/>
      <c r="Q39" s="29"/>
    </row>
    <row r="40" spans="1:35">
      <c r="A40" s="29"/>
      <c r="B40" s="29"/>
      <c r="C40" s="29"/>
      <c r="D40" s="29"/>
      <c r="E40" s="29"/>
      <c r="F40" s="29"/>
      <c r="G40" s="29"/>
      <c r="H40" s="29"/>
      <c r="I40" s="29"/>
      <c r="J40" s="29"/>
      <c r="K40" s="29"/>
      <c r="L40" s="29"/>
      <c r="M40" s="29"/>
      <c r="N40" s="29"/>
      <c r="O40" s="29"/>
      <c r="P40" s="29"/>
      <c r="Q40" s="29"/>
    </row>
    <row r="48" spans="1:35">
      <c r="A48" s="456" t="s">
        <v>702</v>
      </c>
      <c r="B48" s="456"/>
      <c r="C48" s="456"/>
      <c r="D48" s="456"/>
      <c r="E48" s="456"/>
      <c r="F48" s="456"/>
      <c r="G48" s="456"/>
      <c r="H48" s="456"/>
      <c r="I48" s="456"/>
      <c r="J48" s="456"/>
      <c r="K48" s="456"/>
      <c r="L48" s="456"/>
      <c r="M48" s="456"/>
      <c r="N48" s="456"/>
      <c r="O48" s="456"/>
      <c r="P48" s="456"/>
      <c r="Q48" s="456"/>
      <c r="R48" s="456"/>
      <c r="S48" s="456"/>
      <c r="T48" s="456"/>
      <c r="U48" s="456"/>
      <c r="V48" s="456"/>
      <c r="W48" s="456"/>
      <c r="X48" s="456"/>
      <c r="Y48" s="456"/>
      <c r="Z48" s="456"/>
      <c r="AA48" s="456"/>
      <c r="AB48" s="456"/>
      <c r="AC48" s="456"/>
      <c r="AD48" s="456"/>
      <c r="AE48" s="456"/>
      <c r="AF48" s="456"/>
      <c r="AG48" s="456"/>
      <c r="AH48" s="456"/>
      <c r="AI48" s="456"/>
    </row>
    <row r="49" spans="1:35">
      <c r="A49" s="455" t="s">
        <v>703</v>
      </c>
      <c r="B49" s="455"/>
      <c r="C49" s="455"/>
      <c r="D49" s="455"/>
      <c r="E49" s="455"/>
      <c r="F49" s="455"/>
      <c r="G49" s="455"/>
      <c r="H49" s="455"/>
      <c r="I49" s="455"/>
      <c r="J49" s="455"/>
      <c r="K49" s="455"/>
      <c r="L49" s="455"/>
      <c r="M49" s="455"/>
      <c r="N49" s="455"/>
      <c r="O49" s="455"/>
      <c r="P49" s="455"/>
      <c r="Q49" s="455"/>
      <c r="R49" s="455"/>
      <c r="S49" s="455"/>
      <c r="T49" s="455"/>
      <c r="U49" s="455"/>
      <c r="V49" s="455"/>
      <c r="W49" s="455"/>
      <c r="X49" s="455"/>
      <c r="Y49" s="455"/>
      <c r="Z49" s="455"/>
      <c r="AA49" s="455"/>
      <c r="AB49" s="455"/>
      <c r="AC49" s="455"/>
      <c r="AD49" s="455"/>
      <c r="AE49" s="455"/>
      <c r="AF49" s="455"/>
      <c r="AG49" s="455"/>
      <c r="AH49" s="455"/>
      <c r="AI49" s="455"/>
    </row>
    <row r="50" spans="1:35" ht="40.799999999999997">
      <c r="A50" s="28" t="s">
        <v>673</v>
      </c>
      <c r="B50" s="28" t="s">
        <v>680</v>
      </c>
      <c r="C50" s="28" t="s">
        <v>687</v>
      </c>
      <c r="D50" s="28" t="s">
        <v>691</v>
      </c>
      <c r="E50" s="28" t="s">
        <v>674</v>
      </c>
      <c r="F50" s="28" t="s">
        <v>681</v>
      </c>
      <c r="G50" s="28" t="s">
        <v>688</v>
      </c>
      <c r="H50" s="28" t="s">
        <v>692</v>
      </c>
      <c r="I50" s="28" t="s">
        <v>695</v>
      </c>
      <c r="J50" s="28" t="s">
        <v>698</v>
      </c>
      <c r="K50" s="28" t="s">
        <v>628</v>
      </c>
      <c r="L50" s="28" t="s">
        <v>682</v>
      </c>
      <c r="M50" s="28" t="s">
        <v>4</v>
      </c>
      <c r="N50" s="28" t="s">
        <v>629</v>
      </c>
      <c r="O50" s="28" t="s">
        <v>630</v>
      </c>
      <c r="P50" s="28" t="s">
        <v>699</v>
      </c>
      <c r="Q50" s="28" t="s">
        <v>632</v>
      </c>
      <c r="R50" s="28" t="s">
        <v>892</v>
      </c>
      <c r="S50" s="28" t="s">
        <v>893</v>
      </c>
      <c r="T50" s="28" t="s">
        <v>676</v>
      </c>
      <c r="U50" s="28" t="s">
        <v>683</v>
      </c>
      <c r="V50" s="28" t="s">
        <v>677</v>
      </c>
      <c r="W50" s="28" t="s">
        <v>684</v>
      </c>
      <c r="X50" s="28" t="s">
        <v>689</v>
      </c>
      <c r="Y50" s="28" t="s">
        <v>693</v>
      </c>
      <c r="Z50" s="28" t="s">
        <v>696</v>
      </c>
      <c r="AA50" s="28" t="s">
        <v>700</v>
      </c>
      <c r="AB50" s="28" t="s">
        <v>706</v>
      </c>
      <c r="AC50" s="28" t="s">
        <v>678</v>
      </c>
      <c r="AD50" s="28" t="s">
        <v>895</v>
      </c>
      <c r="AE50" s="28" t="s">
        <v>896</v>
      </c>
      <c r="AF50" s="28" t="s">
        <v>897</v>
      </c>
      <c r="AG50" s="28" t="s">
        <v>898</v>
      </c>
      <c r="AH50" s="28" t="s">
        <v>679</v>
      </c>
      <c r="AI50" s="28" t="s">
        <v>686</v>
      </c>
    </row>
    <row r="51" spans="1:35" ht="30.6">
      <c r="A51" s="29" t="s">
        <v>675</v>
      </c>
      <c r="B51" s="29" t="s">
        <v>675</v>
      </c>
      <c r="C51" s="29" t="s">
        <v>675</v>
      </c>
      <c r="D51" s="29" t="s">
        <v>675</v>
      </c>
      <c r="E51" s="29" t="s">
        <v>675</v>
      </c>
      <c r="F51" s="29" t="s">
        <v>675</v>
      </c>
      <c r="G51" s="29" t="s">
        <v>675</v>
      </c>
      <c r="H51" s="29" t="s">
        <v>675</v>
      </c>
      <c r="I51" s="29" t="s">
        <v>675</v>
      </c>
      <c r="J51" s="29" t="s">
        <v>675</v>
      </c>
      <c r="K51" s="29" t="s">
        <v>707</v>
      </c>
      <c r="L51" s="29" t="s">
        <v>708</v>
      </c>
      <c r="M51" s="29" t="s">
        <v>675</v>
      </c>
      <c r="N51" s="29" t="s">
        <v>709</v>
      </c>
      <c r="O51" s="29" t="s">
        <v>675</v>
      </c>
      <c r="P51" s="29" t="s">
        <v>710</v>
      </c>
      <c r="Q51" s="29" t="s">
        <v>709</v>
      </c>
      <c r="R51" s="29" t="s">
        <v>675</v>
      </c>
      <c r="S51" s="29" t="s">
        <v>675</v>
      </c>
      <c r="T51" s="29" t="s">
        <v>675</v>
      </c>
      <c r="U51" s="29" t="s">
        <v>675</v>
      </c>
      <c r="V51" s="29" t="s">
        <v>675</v>
      </c>
      <c r="W51" s="29" t="s">
        <v>675</v>
      </c>
      <c r="X51" s="29" t="s">
        <v>675</v>
      </c>
      <c r="Y51" s="29" t="s">
        <v>675</v>
      </c>
      <c r="Z51" s="29" t="s">
        <v>675</v>
      </c>
      <c r="AA51" s="29" t="s">
        <v>675</v>
      </c>
      <c r="AB51" s="29" t="s">
        <v>675</v>
      </c>
      <c r="AC51" s="29" t="s">
        <v>675</v>
      </c>
      <c r="AD51" s="29" t="s">
        <v>675</v>
      </c>
      <c r="AE51" s="29" t="s">
        <v>675</v>
      </c>
      <c r="AF51" s="29" t="s">
        <v>675</v>
      </c>
      <c r="AG51" s="29" t="s">
        <v>675</v>
      </c>
      <c r="AH51" s="29" t="s">
        <v>675</v>
      </c>
      <c r="AI51" s="29" t="s">
        <v>675</v>
      </c>
    </row>
    <row r="52" spans="1:35" ht="20.399999999999999">
      <c r="A52" s="29"/>
      <c r="B52" s="29"/>
      <c r="C52" s="29"/>
      <c r="D52" s="29"/>
      <c r="E52" s="29"/>
      <c r="F52" s="29"/>
      <c r="G52" s="29"/>
      <c r="H52" s="29"/>
      <c r="I52" s="29"/>
      <c r="J52" s="29"/>
      <c r="K52" s="29" t="s">
        <v>711</v>
      </c>
      <c r="L52" s="29" t="s">
        <v>712</v>
      </c>
      <c r="M52" s="29"/>
      <c r="N52" s="29" t="s">
        <v>713</v>
      </c>
      <c r="O52" s="29"/>
      <c r="P52" s="29" t="s">
        <v>714</v>
      </c>
      <c r="Q52" s="29" t="s">
        <v>713</v>
      </c>
      <c r="R52" s="29"/>
      <c r="S52" s="29"/>
      <c r="T52" s="29"/>
      <c r="U52" s="29"/>
      <c r="V52" s="29"/>
      <c r="W52" s="29"/>
      <c r="X52" s="29"/>
      <c r="Y52" s="29"/>
      <c r="Z52" s="29"/>
      <c r="AA52" s="29"/>
      <c r="AB52" s="29"/>
      <c r="AC52" s="29"/>
      <c r="AD52" s="29"/>
      <c r="AE52" s="29"/>
      <c r="AF52" s="29"/>
      <c r="AG52" s="29"/>
      <c r="AH52" s="29"/>
      <c r="AI52" s="29"/>
    </row>
    <row r="53" spans="1:35">
      <c r="A53" s="29"/>
      <c r="B53" s="29"/>
      <c r="C53" s="29"/>
      <c r="D53" s="29"/>
      <c r="E53" s="29"/>
      <c r="F53" s="29"/>
      <c r="G53" s="29"/>
      <c r="H53" s="29"/>
      <c r="I53" s="29"/>
      <c r="J53" s="29"/>
      <c r="K53" s="29" t="s">
        <v>715</v>
      </c>
      <c r="L53" s="29"/>
      <c r="M53" s="29"/>
      <c r="N53" s="29" t="s">
        <v>716</v>
      </c>
      <c r="O53" s="29"/>
      <c r="P53" s="29" t="s">
        <v>717</v>
      </c>
      <c r="Q53" s="29" t="s">
        <v>716</v>
      </c>
      <c r="R53" s="29"/>
      <c r="S53" s="29"/>
      <c r="T53" s="29"/>
      <c r="U53" s="29"/>
      <c r="V53" s="29"/>
      <c r="W53" s="29"/>
      <c r="X53" s="29"/>
      <c r="Y53" s="29"/>
      <c r="Z53" s="29"/>
      <c r="AA53" s="29"/>
      <c r="AB53" s="29"/>
      <c r="AC53" s="29"/>
      <c r="AD53" s="29"/>
      <c r="AE53" s="29"/>
      <c r="AF53" s="29"/>
      <c r="AG53" s="29"/>
      <c r="AH53" s="29"/>
      <c r="AI53" s="29"/>
    </row>
    <row r="54" spans="1:35">
      <c r="A54" s="29"/>
      <c r="B54" s="29"/>
      <c r="C54" s="29"/>
      <c r="D54" s="29"/>
      <c r="E54" s="29"/>
      <c r="F54" s="29"/>
      <c r="G54" s="29"/>
      <c r="H54" s="29"/>
      <c r="I54" s="29"/>
      <c r="J54" s="29"/>
      <c r="K54" s="29"/>
      <c r="L54" s="29"/>
      <c r="M54" s="29"/>
      <c r="N54" s="29" t="s">
        <v>718</v>
      </c>
      <c r="O54" s="29"/>
      <c r="P54" s="29" t="s">
        <v>719</v>
      </c>
      <c r="Q54" s="29" t="s">
        <v>718</v>
      </c>
      <c r="R54" s="29"/>
      <c r="S54" s="29"/>
      <c r="T54" s="29"/>
      <c r="U54" s="29"/>
      <c r="V54" s="29"/>
      <c r="W54" s="29"/>
      <c r="X54" s="29"/>
      <c r="Y54" s="29"/>
      <c r="Z54" s="29"/>
      <c r="AA54" s="29"/>
      <c r="AB54" s="29"/>
      <c r="AC54" s="29"/>
      <c r="AD54" s="29"/>
      <c r="AE54" s="29"/>
      <c r="AF54" s="29"/>
      <c r="AG54" s="29"/>
      <c r="AH54" s="29"/>
      <c r="AI54" s="29"/>
    </row>
    <row r="55" spans="1:35" ht="20.399999999999999">
      <c r="A55" s="29"/>
      <c r="B55" s="29"/>
      <c r="C55" s="29"/>
      <c r="D55" s="29"/>
      <c r="E55" s="29"/>
      <c r="F55" s="29"/>
      <c r="G55" s="29"/>
      <c r="H55" s="29"/>
      <c r="I55" s="29"/>
      <c r="J55" s="29"/>
      <c r="K55" s="29"/>
      <c r="L55" s="29"/>
      <c r="M55" s="29"/>
      <c r="N55" s="29" t="s">
        <v>720</v>
      </c>
      <c r="O55" s="29"/>
      <c r="P55" s="29" t="s">
        <v>721</v>
      </c>
      <c r="Q55" s="29" t="s">
        <v>720</v>
      </c>
      <c r="R55" s="29"/>
      <c r="S55" s="29"/>
      <c r="T55" s="29"/>
      <c r="U55" s="29"/>
      <c r="V55" s="29"/>
      <c r="W55" s="29"/>
      <c r="X55" s="29"/>
      <c r="Y55" s="29"/>
      <c r="Z55" s="29"/>
      <c r="AA55" s="29"/>
      <c r="AB55" s="29"/>
      <c r="AC55" s="29"/>
      <c r="AD55" s="29"/>
      <c r="AE55" s="29"/>
      <c r="AF55" s="29"/>
      <c r="AG55" s="29"/>
      <c r="AH55" s="29"/>
      <c r="AI55" s="29"/>
    </row>
    <row r="56" spans="1:35" ht="20.399999999999999">
      <c r="A56" s="29"/>
      <c r="B56" s="29"/>
      <c r="C56" s="29"/>
      <c r="D56" s="29"/>
      <c r="E56" s="29"/>
      <c r="F56" s="29"/>
      <c r="G56" s="29"/>
      <c r="H56" s="29"/>
      <c r="I56" s="29"/>
      <c r="J56" s="29"/>
      <c r="K56" s="29"/>
      <c r="L56" s="29"/>
      <c r="M56" s="29"/>
      <c r="N56" s="29" t="s">
        <v>722</v>
      </c>
      <c r="O56" s="29"/>
      <c r="P56" s="29" t="s">
        <v>723</v>
      </c>
      <c r="Q56" s="29" t="s">
        <v>722</v>
      </c>
      <c r="R56" s="29"/>
      <c r="S56" s="29"/>
      <c r="T56" s="29"/>
      <c r="U56" s="29"/>
      <c r="V56" s="29"/>
      <c r="W56" s="29"/>
      <c r="X56" s="29"/>
      <c r="Y56" s="29"/>
      <c r="Z56" s="29"/>
      <c r="AA56" s="29"/>
      <c r="AB56" s="29"/>
      <c r="AC56" s="29"/>
      <c r="AD56" s="29"/>
      <c r="AE56" s="29"/>
      <c r="AF56" s="29"/>
      <c r="AG56" s="29"/>
      <c r="AH56" s="29"/>
      <c r="AI56" s="29"/>
    </row>
    <row r="57" spans="1:35" ht="30.6">
      <c r="A57" s="29"/>
      <c r="B57" s="29"/>
      <c r="C57" s="29"/>
      <c r="D57" s="29"/>
      <c r="E57" s="29"/>
      <c r="F57" s="29"/>
      <c r="G57" s="29"/>
      <c r="H57" s="29"/>
      <c r="I57" s="29"/>
      <c r="J57" s="29"/>
      <c r="K57" s="29"/>
      <c r="L57" s="29"/>
      <c r="M57" s="29"/>
      <c r="N57" s="29" t="s">
        <v>724</v>
      </c>
      <c r="O57" s="29"/>
      <c r="P57" s="29" t="s">
        <v>725</v>
      </c>
      <c r="Q57" s="29" t="s">
        <v>724</v>
      </c>
      <c r="R57" s="29"/>
      <c r="S57" s="29"/>
      <c r="T57" s="29"/>
      <c r="U57" s="29"/>
      <c r="V57" s="29"/>
      <c r="W57" s="29"/>
      <c r="X57" s="29"/>
      <c r="Y57" s="29"/>
      <c r="Z57" s="29"/>
      <c r="AA57" s="29"/>
      <c r="AB57" s="29"/>
      <c r="AC57" s="29"/>
      <c r="AD57" s="29"/>
      <c r="AE57" s="29"/>
      <c r="AF57" s="29"/>
      <c r="AG57" s="29"/>
      <c r="AH57" s="29"/>
      <c r="AI57" s="29"/>
    </row>
    <row r="58" spans="1:35" ht="20.399999999999999">
      <c r="A58" s="29"/>
      <c r="B58" s="29"/>
      <c r="C58" s="29"/>
      <c r="D58" s="29"/>
      <c r="E58" s="29"/>
      <c r="F58" s="29"/>
      <c r="G58" s="29"/>
      <c r="H58" s="29"/>
      <c r="I58" s="29"/>
      <c r="J58" s="29"/>
      <c r="K58" s="29"/>
      <c r="L58" s="29"/>
      <c r="M58" s="29"/>
      <c r="N58" s="29" t="s">
        <v>726</v>
      </c>
      <c r="O58" s="29"/>
      <c r="P58" s="29" t="s">
        <v>727</v>
      </c>
      <c r="Q58" s="29" t="s">
        <v>726</v>
      </c>
      <c r="R58" s="29"/>
      <c r="S58" s="29"/>
      <c r="T58" s="29"/>
      <c r="U58" s="29"/>
      <c r="V58" s="29"/>
      <c r="W58" s="29"/>
      <c r="X58" s="29"/>
      <c r="Y58" s="29"/>
      <c r="Z58" s="29"/>
      <c r="AA58" s="29"/>
      <c r="AB58" s="29"/>
      <c r="AC58" s="29"/>
      <c r="AD58" s="29"/>
      <c r="AE58" s="29"/>
      <c r="AF58" s="29"/>
      <c r="AG58" s="29"/>
      <c r="AH58" s="29"/>
      <c r="AI58" s="29"/>
    </row>
    <row r="59" spans="1:35" ht="30.6">
      <c r="A59" s="29"/>
      <c r="B59" s="29"/>
      <c r="C59" s="29"/>
      <c r="D59" s="29"/>
      <c r="E59" s="29"/>
      <c r="F59" s="29"/>
      <c r="G59" s="29"/>
      <c r="H59" s="29"/>
      <c r="I59" s="29"/>
      <c r="J59" s="29"/>
      <c r="K59" s="29"/>
      <c r="L59" s="29"/>
      <c r="M59" s="29"/>
      <c r="N59" s="29" t="s">
        <v>728</v>
      </c>
      <c r="O59" s="29"/>
      <c r="P59" s="29"/>
      <c r="Q59" s="29" t="s">
        <v>728</v>
      </c>
      <c r="R59" s="29"/>
      <c r="S59" s="29"/>
      <c r="T59" s="29"/>
      <c r="U59" s="29"/>
      <c r="V59" s="29"/>
      <c r="W59" s="29"/>
      <c r="X59" s="29"/>
      <c r="Y59" s="29"/>
      <c r="Z59" s="29"/>
      <c r="AA59" s="29"/>
      <c r="AB59" s="29"/>
      <c r="AC59" s="29"/>
      <c r="AD59" s="29"/>
      <c r="AE59" s="29"/>
      <c r="AF59" s="29"/>
      <c r="AG59" s="29"/>
      <c r="AH59" s="29"/>
      <c r="AI59" s="29"/>
    </row>
    <row r="60" spans="1:35" ht="20.399999999999999">
      <c r="A60" s="29"/>
      <c r="B60" s="29"/>
      <c r="C60" s="29"/>
      <c r="D60" s="29"/>
      <c r="E60" s="29"/>
      <c r="F60" s="29"/>
      <c r="G60" s="29"/>
      <c r="H60" s="29"/>
      <c r="I60" s="29"/>
      <c r="J60" s="29"/>
      <c r="K60" s="29"/>
      <c r="L60" s="29"/>
      <c r="M60" s="29"/>
      <c r="N60" s="29" t="s">
        <v>729</v>
      </c>
      <c r="O60" s="29"/>
      <c r="P60" s="29"/>
      <c r="Q60" s="29" t="s">
        <v>729</v>
      </c>
      <c r="R60" s="29"/>
      <c r="S60" s="29"/>
      <c r="T60" s="29"/>
      <c r="U60" s="29"/>
      <c r="V60" s="29"/>
      <c r="W60" s="29"/>
      <c r="X60" s="29"/>
      <c r="Y60" s="29"/>
      <c r="Z60" s="29"/>
      <c r="AA60" s="29"/>
      <c r="AB60" s="29"/>
      <c r="AC60" s="29"/>
      <c r="AD60" s="29"/>
      <c r="AE60" s="29"/>
      <c r="AF60" s="29"/>
      <c r="AG60" s="29"/>
      <c r="AH60" s="29"/>
      <c r="AI60" s="29"/>
    </row>
    <row r="61" spans="1:35" ht="20.399999999999999">
      <c r="A61" s="29"/>
      <c r="B61" s="29"/>
      <c r="C61" s="29"/>
      <c r="D61" s="29"/>
      <c r="E61" s="29"/>
      <c r="F61" s="29"/>
      <c r="G61" s="29"/>
      <c r="H61" s="29"/>
      <c r="I61" s="29"/>
      <c r="J61" s="29"/>
      <c r="K61" s="29"/>
      <c r="L61" s="29"/>
      <c r="M61" s="29"/>
      <c r="N61" s="29" t="s">
        <v>730</v>
      </c>
      <c r="O61" s="29"/>
      <c r="P61" s="29"/>
      <c r="Q61" s="29" t="s">
        <v>730</v>
      </c>
      <c r="R61" s="29"/>
      <c r="S61" s="29"/>
      <c r="T61" s="29"/>
      <c r="U61" s="29"/>
      <c r="V61" s="29"/>
      <c r="W61" s="29"/>
      <c r="X61" s="29"/>
      <c r="Y61" s="29"/>
      <c r="Z61" s="29"/>
      <c r="AA61" s="29"/>
      <c r="AB61" s="29"/>
      <c r="AC61" s="29"/>
      <c r="AD61" s="29"/>
      <c r="AE61" s="29"/>
      <c r="AF61" s="29"/>
      <c r="AG61" s="29"/>
      <c r="AH61" s="29"/>
      <c r="AI61" s="29"/>
    </row>
    <row r="83" spans="1:35">
      <c r="A83" s="456" t="s">
        <v>123</v>
      </c>
      <c r="B83" s="456"/>
      <c r="C83" s="456"/>
      <c r="D83" s="456"/>
      <c r="E83" s="456"/>
      <c r="F83" s="456"/>
      <c r="G83" s="456"/>
      <c r="H83" s="456"/>
      <c r="I83" s="456"/>
      <c r="J83" s="456"/>
      <c r="K83" s="456"/>
      <c r="L83" s="456"/>
      <c r="M83" s="456"/>
      <c r="N83" s="456"/>
      <c r="O83" s="456"/>
      <c r="P83" s="456"/>
      <c r="Q83" s="456"/>
      <c r="R83" s="456"/>
      <c r="S83" s="456"/>
      <c r="T83" s="456"/>
      <c r="U83" s="456"/>
      <c r="V83" s="456"/>
      <c r="W83" s="456"/>
      <c r="X83" s="456"/>
      <c r="Y83" s="456"/>
      <c r="Z83" s="456"/>
      <c r="AA83" s="456"/>
      <c r="AB83" s="456"/>
      <c r="AC83" s="456"/>
      <c r="AD83" s="456"/>
      <c r="AE83" s="456"/>
      <c r="AF83" s="456"/>
      <c r="AG83" s="456"/>
      <c r="AH83" s="456"/>
      <c r="AI83" s="456"/>
    </row>
    <row r="84" spans="1:35">
      <c r="A84" s="455" t="s">
        <v>731</v>
      </c>
      <c r="B84" s="455"/>
      <c r="C84" s="455"/>
      <c r="D84" s="455"/>
      <c r="E84" s="455"/>
      <c r="F84" s="455"/>
      <c r="G84" s="455"/>
      <c r="H84" s="455"/>
      <c r="I84" s="455"/>
      <c r="J84" s="455"/>
      <c r="K84" s="455"/>
      <c r="L84" s="455"/>
      <c r="M84" s="455"/>
      <c r="N84" s="455"/>
      <c r="O84" s="455"/>
      <c r="P84" s="455"/>
      <c r="Q84" s="455"/>
      <c r="R84" s="455"/>
      <c r="S84" s="455"/>
      <c r="T84" s="455"/>
      <c r="U84" s="455"/>
      <c r="V84" s="455"/>
      <c r="W84" s="455"/>
      <c r="X84" s="455"/>
      <c r="Y84" s="455"/>
      <c r="Z84" s="455"/>
      <c r="AA84" s="455"/>
      <c r="AB84" s="455"/>
      <c r="AC84" s="455"/>
      <c r="AD84" s="455"/>
      <c r="AE84" s="455"/>
      <c r="AF84" s="455"/>
      <c r="AG84" s="455"/>
      <c r="AH84" s="455"/>
      <c r="AI84" s="455"/>
    </row>
    <row r="85" spans="1:35" ht="30.6">
      <c r="A85" s="28" t="s">
        <v>707</v>
      </c>
      <c r="B85" s="28" t="s">
        <v>711</v>
      </c>
      <c r="C85" s="28" t="s">
        <v>715</v>
      </c>
      <c r="D85" s="28" t="s">
        <v>708</v>
      </c>
      <c r="E85" s="28" t="s">
        <v>712</v>
      </c>
      <c r="F85" s="28" t="s">
        <v>709</v>
      </c>
      <c r="G85" s="28" t="s">
        <v>713</v>
      </c>
      <c r="H85" s="28" t="s">
        <v>716</v>
      </c>
      <c r="I85" s="28" t="s">
        <v>718</v>
      </c>
      <c r="J85" s="28" t="s">
        <v>720</v>
      </c>
      <c r="K85" s="28" t="s">
        <v>722</v>
      </c>
      <c r="L85" s="28" t="s">
        <v>724</v>
      </c>
      <c r="M85" s="28" t="s">
        <v>726</v>
      </c>
      <c r="N85" s="28" t="s">
        <v>728</v>
      </c>
      <c r="O85" s="28" t="s">
        <v>729</v>
      </c>
      <c r="P85" s="28" t="s">
        <v>730</v>
      </c>
      <c r="Q85" s="28" t="s">
        <v>710</v>
      </c>
      <c r="R85" s="28" t="s">
        <v>714</v>
      </c>
      <c r="S85" s="28" t="s">
        <v>717</v>
      </c>
      <c r="T85" s="28" t="s">
        <v>719</v>
      </c>
      <c r="U85" s="28" t="s">
        <v>721</v>
      </c>
      <c r="V85" s="28" t="s">
        <v>732</v>
      </c>
      <c r="W85" s="28" t="s">
        <v>725</v>
      </c>
      <c r="X85" s="28" t="s">
        <v>727</v>
      </c>
      <c r="Y85" s="28" t="s">
        <v>709</v>
      </c>
      <c r="Z85" s="28" t="s">
        <v>713</v>
      </c>
      <c r="AA85" s="28" t="s">
        <v>716</v>
      </c>
      <c r="AB85" s="28" t="s">
        <v>718</v>
      </c>
      <c r="AC85" s="28" t="s">
        <v>720</v>
      </c>
      <c r="AD85" s="28" t="s">
        <v>722</v>
      </c>
      <c r="AE85" s="28" t="s">
        <v>724</v>
      </c>
      <c r="AF85" s="28" t="s">
        <v>726</v>
      </c>
      <c r="AG85" s="28" t="s">
        <v>728</v>
      </c>
      <c r="AH85" s="28" t="s">
        <v>729</v>
      </c>
      <c r="AI85" s="28" t="s">
        <v>730</v>
      </c>
    </row>
    <row r="86" spans="1:35">
      <c r="A86" s="29" t="s">
        <v>733</v>
      </c>
      <c r="B86" s="29" t="s">
        <v>733</v>
      </c>
      <c r="C86" s="29" t="s">
        <v>733</v>
      </c>
      <c r="D86" s="29" t="s">
        <v>734</v>
      </c>
      <c r="E86" s="29" t="s">
        <v>734</v>
      </c>
      <c r="F86" s="29" t="s">
        <v>675</v>
      </c>
      <c r="G86" s="29" t="s">
        <v>675</v>
      </c>
      <c r="H86" s="29" t="s">
        <v>675</v>
      </c>
      <c r="I86" s="29" t="s">
        <v>675</v>
      </c>
      <c r="J86" s="29" t="s">
        <v>675</v>
      </c>
      <c r="K86" s="29" t="s">
        <v>675</v>
      </c>
      <c r="L86" s="29" t="s">
        <v>675</v>
      </c>
      <c r="M86" s="29" t="s">
        <v>675</v>
      </c>
      <c r="N86" s="29" t="s">
        <v>675</v>
      </c>
      <c r="O86" s="29" t="s">
        <v>675</v>
      </c>
      <c r="P86" s="29" t="s">
        <v>675</v>
      </c>
      <c r="Q86" s="29" t="s">
        <v>675</v>
      </c>
      <c r="R86" s="29" t="s">
        <v>675</v>
      </c>
      <c r="S86" s="29" t="s">
        <v>675</v>
      </c>
      <c r="T86" s="29" t="s">
        <v>675</v>
      </c>
      <c r="U86" s="29" t="s">
        <v>675</v>
      </c>
      <c r="V86" s="29" t="s">
        <v>675</v>
      </c>
      <c r="W86" s="29" t="s">
        <v>675</v>
      </c>
      <c r="X86" s="29" t="s">
        <v>675</v>
      </c>
      <c r="Y86" s="29" t="s">
        <v>675</v>
      </c>
      <c r="Z86" s="29" t="s">
        <v>675</v>
      </c>
      <c r="AA86" s="29" t="s">
        <v>675</v>
      </c>
      <c r="AB86" s="29" t="s">
        <v>675</v>
      </c>
      <c r="AC86" s="29" t="s">
        <v>675</v>
      </c>
      <c r="AD86" s="29" t="s">
        <v>675</v>
      </c>
      <c r="AE86" s="29" t="s">
        <v>675</v>
      </c>
      <c r="AF86" s="29" t="s">
        <v>675</v>
      </c>
      <c r="AG86" s="29" t="s">
        <v>675</v>
      </c>
      <c r="AH86" s="29" t="s">
        <v>675</v>
      </c>
      <c r="AI86" s="29" t="s">
        <v>675</v>
      </c>
    </row>
    <row r="87" spans="1:35" ht="20.399999999999999">
      <c r="A87" s="29" t="s">
        <v>735</v>
      </c>
      <c r="B87" s="29" t="s">
        <v>735</v>
      </c>
      <c r="C87" s="29" t="s">
        <v>735</v>
      </c>
      <c r="D87" s="29" t="s">
        <v>736</v>
      </c>
      <c r="E87" s="29" t="s">
        <v>736</v>
      </c>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row>
    <row r="95" spans="1:35">
      <c r="A95" s="456" t="s">
        <v>737</v>
      </c>
      <c r="B95" s="456"/>
      <c r="C95" s="456"/>
      <c r="D95" s="456"/>
    </row>
    <row r="96" spans="1:35">
      <c r="A96" s="455" t="s">
        <v>738</v>
      </c>
      <c r="B96" s="455"/>
      <c r="C96" s="455"/>
      <c r="D96" s="455"/>
    </row>
    <row r="97" spans="1:4" ht="20.399999999999999">
      <c r="A97" s="28" t="s">
        <v>733</v>
      </c>
      <c r="B97" s="28" t="s">
        <v>735</v>
      </c>
      <c r="C97" s="28" t="s">
        <v>734</v>
      </c>
      <c r="D97" s="28" t="s">
        <v>736</v>
      </c>
    </row>
    <row r="98" spans="1:4" ht="30.6">
      <c r="A98" s="29" t="s">
        <v>739</v>
      </c>
      <c r="B98" s="29" t="s">
        <v>709</v>
      </c>
      <c r="C98" s="29" t="s">
        <v>739</v>
      </c>
      <c r="D98" s="29" t="s">
        <v>709</v>
      </c>
    </row>
    <row r="99" spans="1:4" ht="20.399999999999999">
      <c r="A99" s="29" t="s">
        <v>740</v>
      </c>
      <c r="B99" s="29" t="s">
        <v>713</v>
      </c>
      <c r="C99" s="29" t="s">
        <v>740</v>
      </c>
      <c r="D99" s="29" t="s">
        <v>741</v>
      </c>
    </row>
    <row r="100" spans="1:4" ht="20.399999999999999">
      <c r="A100" s="29" t="s">
        <v>899</v>
      </c>
      <c r="B100" s="29" t="s">
        <v>716</v>
      </c>
      <c r="C100" s="29" t="s">
        <v>742</v>
      </c>
      <c r="D100" s="29" t="s">
        <v>716</v>
      </c>
    </row>
    <row r="101" spans="1:4" ht="20.399999999999999">
      <c r="A101" s="29" t="s">
        <v>743</v>
      </c>
      <c r="B101" s="29" t="s">
        <v>718</v>
      </c>
      <c r="C101" s="29" t="s">
        <v>743</v>
      </c>
      <c r="D101" s="29" t="s">
        <v>718</v>
      </c>
    </row>
    <row r="102" spans="1:4" ht="20.399999999999999">
      <c r="A102" s="29" t="s">
        <v>744</v>
      </c>
      <c r="B102" s="29" t="s">
        <v>720</v>
      </c>
      <c r="C102" s="29" t="s">
        <v>744</v>
      </c>
      <c r="D102" s="29" t="s">
        <v>720</v>
      </c>
    </row>
    <row r="103" spans="1:4" ht="30.6">
      <c r="A103" s="29" t="s">
        <v>745</v>
      </c>
      <c r="B103" s="29" t="s">
        <v>722</v>
      </c>
      <c r="C103" s="29"/>
      <c r="D103" s="29" t="s">
        <v>722</v>
      </c>
    </row>
    <row r="104" spans="1:4" ht="30.6">
      <c r="A104" s="29" t="s">
        <v>900</v>
      </c>
      <c r="B104" s="29" t="s">
        <v>724</v>
      </c>
      <c r="C104" s="29"/>
      <c r="D104" s="29" t="s">
        <v>724</v>
      </c>
    </row>
    <row r="105" spans="1:4" ht="30.6">
      <c r="A105" s="29" t="s">
        <v>747</v>
      </c>
      <c r="B105" s="29" t="s">
        <v>726</v>
      </c>
      <c r="C105" s="29"/>
      <c r="D105" s="29" t="s">
        <v>726</v>
      </c>
    </row>
    <row r="106" spans="1:4" ht="30.6">
      <c r="A106" s="29" t="s">
        <v>748</v>
      </c>
      <c r="B106" s="29" t="s">
        <v>728</v>
      </c>
      <c r="C106" s="29"/>
      <c r="D106" s="29" t="s">
        <v>728</v>
      </c>
    </row>
    <row r="107" spans="1:4" ht="30.6">
      <c r="A107" s="29" t="s">
        <v>749</v>
      </c>
      <c r="B107" s="29" t="s">
        <v>729</v>
      </c>
      <c r="C107" s="29"/>
      <c r="D107" s="29" t="s">
        <v>729</v>
      </c>
    </row>
    <row r="108" spans="1:4" ht="30.6">
      <c r="A108" s="29" t="s">
        <v>901</v>
      </c>
      <c r="B108" s="29" t="s">
        <v>730</v>
      </c>
      <c r="C108" s="29"/>
      <c r="D108" s="29" t="s">
        <v>730</v>
      </c>
    </row>
    <row r="109" spans="1:4" ht="30.6">
      <c r="A109" s="29" t="s">
        <v>751</v>
      </c>
      <c r="B109" s="29" t="s">
        <v>752</v>
      </c>
      <c r="C109" s="29"/>
      <c r="D109" s="29" t="s">
        <v>752</v>
      </c>
    </row>
    <row r="110" spans="1:4" ht="20.399999999999999">
      <c r="A110" s="29"/>
      <c r="B110" s="29" t="s">
        <v>753</v>
      </c>
      <c r="C110" s="29"/>
      <c r="D110" s="29" t="s">
        <v>753</v>
      </c>
    </row>
    <row r="119" spans="1:43" ht="10.199999999999999" customHeight="1">
      <c r="A119" s="456" t="s">
        <v>702</v>
      </c>
      <c r="B119" s="456"/>
      <c r="C119" s="456"/>
      <c r="D119" s="456"/>
      <c r="E119" s="456"/>
      <c r="F119" s="456"/>
      <c r="G119" s="456"/>
      <c r="H119" s="456"/>
      <c r="I119" s="456"/>
      <c r="J119" s="456"/>
      <c r="K119" s="456"/>
      <c r="L119" s="456"/>
      <c r="M119" s="456"/>
      <c r="N119" s="456"/>
      <c r="O119" s="456"/>
      <c r="P119" s="456"/>
      <c r="Q119" s="456"/>
      <c r="R119" s="456"/>
      <c r="S119" s="456"/>
      <c r="T119" s="456"/>
      <c r="U119" s="456"/>
      <c r="V119" s="456"/>
      <c r="W119" s="456"/>
      <c r="X119" s="456"/>
      <c r="Y119" s="456"/>
      <c r="Z119" s="456"/>
      <c r="AA119" s="456"/>
      <c r="AB119" s="456"/>
      <c r="AC119" s="456"/>
      <c r="AD119" s="456"/>
      <c r="AE119" s="456"/>
      <c r="AF119" s="456"/>
      <c r="AG119" s="456"/>
      <c r="AH119" s="456"/>
      <c r="AI119" s="456"/>
      <c r="AJ119" s="456"/>
      <c r="AK119" s="456"/>
      <c r="AL119" s="456"/>
      <c r="AM119" s="456"/>
      <c r="AN119" s="456"/>
      <c r="AO119" s="456"/>
      <c r="AP119" s="456"/>
      <c r="AQ119" s="456"/>
    </row>
    <row r="120" spans="1:43">
      <c r="A120" s="455" t="s">
        <v>754</v>
      </c>
      <c r="B120" s="455"/>
      <c r="C120" s="455"/>
      <c r="D120" s="455"/>
      <c r="E120" s="455"/>
      <c r="F120" s="455"/>
      <c r="G120" s="455"/>
      <c r="H120" s="455"/>
      <c r="I120" s="455"/>
      <c r="J120" s="455"/>
      <c r="K120" s="455"/>
      <c r="L120" s="455"/>
      <c r="M120" s="455"/>
      <c r="N120" s="455"/>
      <c r="O120" s="455"/>
      <c r="P120" s="455"/>
      <c r="Q120" s="455"/>
      <c r="R120" s="455"/>
      <c r="S120" s="455"/>
      <c r="T120" s="455"/>
      <c r="U120" s="455"/>
      <c r="V120" s="455"/>
      <c r="W120" s="455"/>
      <c r="X120" s="455"/>
      <c r="Y120" s="455"/>
      <c r="Z120" s="455"/>
      <c r="AA120" s="455"/>
      <c r="AB120" s="455"/>
      <c r="AC120" s="455"/>
      <c r="AD120" s="455"/>
      <c r="AE120" s="455"/>
      <c r="AF120" s="455"/>
      <c r="AG120" s="455"/>
      <c r="AH120" s="455"/>
      <c r="AI120" s="455"/>
      <c r="AJ120" s="455"/>
      <c r="AK120" s="455"/>
      <c r="AL120" s="455"/>
      <c r="AM120" s="455"/>
      <c r="AN120" s="455"/>
      <c r="AO120" s="455"/>
      <c r="AP120" s="455"/>
      <c r="AQ120" s="455"/>
    </row>
    <row r="121" spans="1:43" ht="30.6">
      <c r="A121" s="28" t="s">
        <v>739</v>
      </c>
      <c r="B121" s="28" t="s">
        <v>740</v>
      </c>
      <c r="C121" s="28" t="s">
        <v>899</v>
      </c>
      <c r="D121" s="28" t="s">
        <v>743</v>
      </c>
      <c r="E121" s="28" t="s">
        <v>744</v>
      </c>
      <c r="F121" s="28" t="s">
        <v>745</v>
      </c>
      <c r="G121" s="28" t="s">
        <v>900</v>
      </c>
      <c r="H121" s="28" t="s">
        <v>747</v>
      </c>
      <c r="I121" s="28" t="s">
        <v>748</v>
      </c>
      <c r="J121" s="28" t="s">
        <v>749</v>
      </c>
      <c r="K121" s="28" t="s">
        <v>901</v>
      </c>
      <c r="L121" s="28" t="s">
        <v>751</v>
      </c>
      <c r="M121" s="28" t="s">
        <v>709</v>
      </c>
      <c r="N121" s="28" t="s">
        <v>713</v>
      </c>
      <c r="O121" s="28" t="s">
        <v>716</v>
      </c>
      <c r="P121" s="28" t="s">
        <v>718</v>
      </c>
      <c r="Q121" s="28" t="s">
        <v>720</v>
      </c>
      <c r="R121" s="28" t="s">
        <v>722</v>
      </c>
      <c r="S121" s="28" t="s">
        <v>724</v>
      </c>
      <c r="T121" s="28" t="s">
        <v>726</v>
      </c>
      <c r="U121" s="28" t="s">
        <v>728</v>
      </c>
      <c r="V121" s="28" t="s">
        <v>729</v>
      </c>
      <c r="W121" s="28" t="s">
        <v>730</v>
      </c>
      <c r="X121" s="28" t="s">
        <v>752</v>
      </c>
      <c r="Y121" s="28" t="s">
        <v>753</v>
      </c>
      <c r="Z121" s="28" t="s">
        <v>739</v>
      </c>
      <c r="AA121" s="28" t="s">
        <v>740</v>
      </c>
      <c r="AB121" s="28" t="s">
        <v>742</v>
      </c>
      <c r="AC121" s="28" t="s">
        <v>743</v>
      </c>
      <c r="AD121" s="28" t="s">
        <v>744</v>
      </c>
      <c r="AE121" s="28" t="s">
        <v>709</v>
      </c>
      <c r="AF121" s="28" t="s">
        <v>741</v>
      </c>
      <c r="AG121" s="28" t="s">
        <v>716</v>
      </c>
      <c r="AH121" s="28" t="s">
        <v>718</v>
      </c>
      <c r="AI121" s="28" t="s">
        <v>720</v>
      </c>
      <c r="AJ121" s="28" t="s">
        <v>722</v>
      </c>
      <c r="AK121" s="28" t="s">
        <v>724</v>
      </c>
      <c r="AL121" s="28" t="s">
        <v>726</v>
      </c>
      <c r="AM121" s="28" t="s">
        <v>728</v>
      </c>
      <c r="AN121" s="28" t="s">
        <v>729</v>
      </c>
      <c r="AO121" s="28" t="s">
        <v>730</v>
      </c>
      <c r="AP121" s="28" t="s">
        <v>752</v>
      </c>
      <c r="AQ121" s="28" t="s">
        <v>753</v>
      </c>
    </row>
    <row r="122" spans="1:43">
      <c r="A122" s="29" t="s">
        <v>675</v>
      </c>
      <c r="B122" s="29" t="s">
        <v>675</v>
      </c>
      <c r="C122" s="29" t="s">
        <v>675</v>
      </c>
      <c r="D122" s="29" t="s">
        <v>675</v>
      </c>
      <c r="E122" s="29" t="s">
        <v>675</v>
      </c>
      <c r="F122" s="29" t="s">
        <v>675</v>
      </c>
      <c r="G122" s="29" t="s">
        <v>675</v>
      </c>
      <c r="H122" s="29" t="s">
        <v>675</v>
      </c>
      <c r="I122" s="29" t="s">
        <v>675</v>
      </c>
      <c r="J122" s="29" t="s">
        <v>675</v>
      </c>
      <c r="K122" s="29" t="s">
        <v>675</v>
      </c>
      <c r="L122" s="29" t="s">
        <v>675</v>
      </c>
      <c r="M122" s="29" t="s">
        <v>675</v>
      </c>
      <c r="N122" s="29" t="s">
        <v>675</v>
      </c>
      <c r="O122" s="29" t="s">
        <v>675</v>
      </c>
      <c r="P122" s="29" t="s">
        <v>675</v>
      </c>
      <c r="Q122" s="29" t="s">
        <v>675</v>
      </c>
      <c r="R122" s="29" t="s">
        <v>675</v>
      </c>
      <c r="S122" s="29" t="s">
        <v>675</v>
      </c>
      <c r="T122" s="29" t="s">
        <v>675</v>
      </c>
      <c r="U122" s="29" t="s">
        <v>675</v>
      </c>
      <c r="V122" s="29" t="s">
        <v>675</v>
      </c>
      <c r="W122" s="29" t="s">
        <v>675</v>
      </c>
      <c r="X122" s="29" t="s">
        <v>675</v>
      </c>
      <c r="Y122" s="29" t="s">
        <v>675</v>
      </c>
      <c r="Z122" s="29" t="s">
        <v>675</v>
      </c>
      <c r="AA122" s="29" t="s">
        <v>675</v>
      </c>
      <c r="AB122" s="29" t="s">
        <v>675</v>
      </c>
      <c r="AC122" s="29" t="s">
        <v>675</v>
      </c>
      <c r="AD122" s="29" t="s">
        <v>675</v>
      </c>
      <c r="AE122" s="29" t="s">
        <v>675</v>
      </c>
      <c r="AF122" s="29" t="s">
        <v>675</v>
      </c>
      <c r="AG122" s="29" t="s">
        <v>675</v>
      </c>
      <c r="AH122" s="29" t="s">
        <v>675</v>
      </c>
      <c r="AI122" s="29" t="s">
        <v>675</v>
      </c>
      <c r="AJ122" s="29" t="s">
        <v>675</v>
      </c>
      <c r="AK122" s="29" t="s">
        <v>675</v>
      </c>
      <c r="AL122" s="29" t="s">
        <v>675</v>
      </c>
      <c r="AM122" s="29" t="s">
        <v>675</v>
      </c>
      <c r="AN122" s="29" t="s">
        <v>675</v>
      </c>
      <c r="AO122" s="29" t="s">
        <v>675</v>
      </c>
      <c r="AP122" s="29" t="s">
        <v>675</v>
      </c>
      <c r="AQ122" s="29" t="s">
        <v>675</v>
      </c>
    </row>
  </sheetData>
  <sheetProtection algorithmName="SHA-512" hashValue="9J7ONbNirBuOmiBegh0w/WZcgG+J8gSv8IvTMY/zdQxc4tsrXf40hFhkGQiREJ1IIlAV21IuunBaHbx2laHaTw==" saltValue="dV3AujXDPRy6BI8MLnHmQA==" spinCount="100000" sheet="1" objects="1" scenarios="1" selectLockedCells="1" selectUnlockedCells="1"/>
  <mergeCells count="14">
    <mergeCell ref="C3:L3"/>
    <mergeCell ref="C2:L2"/>
    <mergeCell ref="A95:D95"/>
    <mergeCell ref="A31:Q31"/>
    <mergeCell ref="A30:Q30"/>
    <mergeCell ref="A83:AI83"/>
    <mergeCell ref="A84:AI84"/>
    <mergeCell ref="A18:AL18"/>
    <mergeCell ref="A17:AL17"/>
    <mergeCell ref="A96:D96"/>
    <mergeCell ref="A49:AI49"/>
    <mergeCell ref="A48:AI48"/>
    <mergeCell ref="A119:AQ119"/>
    <mergeCell ref="A120:AQ120"/>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A53C8-00FA-4101-95DA-8E262782DA3F}">
  <sheetPr codeName="Sheet28"/>
  <dimension ref="A1:H17"/>
  <sheetViews>
    <sheetView zoomScaleNormal="100" workbookViewId="0"/>
  </sheetViews>
  <sheetFormatPr defaultColWidth="9" defaultRowHeight="14.4"/>
  <cols>
    <col min="1" max="1" width="18.33203125" style="18" bestFit="1" customWidth="1"/>
    <col min="2" max="2" width="59.33203125" style="18" bestFit="1" customWidth="1"/>
    <col min="3" max="4" width="27.109375" style="18" bestFit="1" customWidth="1"/>
    <col min="5" max="5" width="31.6640625" style="18" bestFit="1" customWidth="1"/>
    <col min="6" max="6" width="24.44140625" style="18" bestFit="1" customWidth="1"/>
    <col min="7" max="7" width="20.6640625" style="18" bestFit="1" customWidth="1"/>
    <col min="8" max="8" width="4.5546875" style="18" bestFit="1" customWidth="1"/>
    <col min="9" max="16384" width="9" style="18"/>
  </cols>
  <sheetData>
    <row r="1" spans="1:8" ht="18">
      <c r="A1" s="16" t="s">
        <v>755</v>
      </c>
      <c r="B1" s="17" t="s">
        <v>756</v>
      </c>
      <c r="C1" s="463" t="s">
        <v>757</v>
      </c>
      <c r="D1" s="463"/>
      <c r="E1" s="463"/>
      <c r="F1" s="463"/>
      <c r="G1" s="463"/>
      <c r="H1" s="463"/>
    </row>
    <row r="2" spans="1:8">
      <c r="A2" s="19" t="s">
        <v>758</v>
      </c>
      <c r="B2" s="19" t="s">
        <v>759</v>
      </c>
      <c r="C2" s="19" t="s">
        <v>760</v>
      </c>
      <c r="D2" s="19" t="s">
        <v>761</v>
      </c>
      <c r="E2" s="19" t="s">
        <v>762</v>
      </c>
      <c r="F2" s="19" t="s">
        <v>763</v>
      </c>
      <c r="G2" s="19" t="s">
        <v>764</v>
      </c>
      <c r="H2" s="19" t="s">
        <v>765</v>
      </c>
    </row>
    <row r="3" spans="1:8">
      <c r="A3" s="20" t="s">
        <v>118</v>
      </c>
      <c r="B3" s="20" t="s">
        <v>766</v>
      </c>
      <c r="C3" s="20" t="s">
        <v>767</v>
      </c>
      <c r="D3" s="20" t="s">
        <v>768</v>
      </c>
      <c r="E3" s="20" t="s">
        <v>769</v>
      </c>
      <c r="F3" s="20" t="s">
        <v>770</v>
      </c>
      <c r="G3" s="20" t="s">
        <v>771</v>
      </c>
      <c r="H3" s="20" t="s">
        <v>772</v>
      </c>
    </row>
    <row r="4" spans="1:8">
      <c r="A4" s="20" t="s">
        <v>773</v>
      </c>
      <c r="B4" s="20" t="s">
        <v>774</v>
      </c>
      <c r="C4" s="20" t="s">
        <v>775</v>
      </c>
      <c r="D4" s="20" t="s">
        <v>776</v>
      </c>
      <c r="E4" s="20" t="s">
        <v>777</v>
      </c>
      <c r="F4" s="20" t="s">
        <v>778</v>
      </c>
      <c r="G4" s="20" t="s">
        <v>779</v>
      </c>
      <c r="H4" s="20" t="s">
        <v>780</v>
      </c>
    </row>
    <row r="5" spans="1:8">
      <c r="A5" s="21"/>
      <c r="B5" s="20" t="s">
        <v>781</v>
      </c>
      <c r="C5" s="20" t="s">
        <v>782</v>
      </c>
      <c r="D5" s="20" t="s">
        <v>782</v>
      </c>
      <c r="E5" s="20" t="s">
        <v>783</v>
      </c>
      <c r="F5" s="20" t="s">
        <v>784</v>
      </c>
      <c r="G5" s="20" t="s">
        <v>785</v>
      </c>
      <c r="H5" s="21"/>
    </row>
    <row r="6" spans="1:8">
      <c r="A6" s="19" t="s">
        <v>786</v>
      </c>
      <c r="B6" s="20" t="s">
        <v>787</v>
      </c>
      <c r="C6" s="20" t="s">
        <v>788</v>
      </c>
      <c r="D6" s="20" t="s">
        <v>788</v>
      </c>
      <c r="E6" s="20" t="s">
        <v>789</v>
      </c>
      <c r="F6" s="20" t="s">
        <v>790</v>
      </c>
      <c r="G6" s="22" t="s">
        <v>791</v>
      </c>
      <c r="H6" s="23"/>
    </row>
    <row r="7" spans="1:8">
      <c r="A7" s="20" t="s">
        <v>111</v>
      </c>
      <c r="B7" s="20" t="s">
        <v>792</v>
      </c>
      <c r="C7" s="20" t="s">
        <v>793</v>
      </c>
      <c r="D7" s="20" t="s">
        <v>793</v>
      </c>
      <c r="E7" s="20" t="s">
        <v>794</v>
      </c>
      <c r="F7" s="20" t="s">
        <v>795</v>
      </c>
      <c r="G7" s="20" t="s">
        <v>796</v>
      </c>
      <c r="H7" s="23"/>
    </row>
    <row r="8" spans="1:8">
      <c r="A8" s="20" t="s">
        <v>797</v>
      </c>
      <c r="B8" s="20" t="s">
        <v>798</v>
      </c>
      <c r="C8" s="21"/>
      <c r="D8" s="21"/>
      <c r="E8" s="20" t="s">
        <v>799</v>
      </c>
      <c r="F8" s="20" t="s">
        <v>7</v>
      </c>
      <c r="G8" s="23"/>
      <c r="H8" s="23"/>
    </row>
    <row r="9" spans="1:8">
      <c r="A9" s="23"/>
      <c r="B9" s="20" t="s">
        <v>800</v>
      </c>
      <c r="C9" s="21"/>
      <c r="D9" s="21"/>
      <c r="E9" s="20" t="s">
        <v>801</v>
      </c>
      <c r="F9" s="20" t="s">
        <v>8</v>
      </c>
      <c r="G9" s="23"/>
      <c r="H9" s="23"/>
    </row>
    <row r="10" spans="1:8">
      <c r="A10" s="23"/>
      <c r="B10" s="23"/>
      <c r="C10" s="23"/>
      <c r="D10" s="23"/>
      <c r="E10" s="20" t="s">
        <v>802</v>
      </c>
      <c r="F10" s="20" t="s">
        <v>803</v>
      </c>
      <c r="G10" s="23"/>
      <c r="H10" s="23"/>
    </row>
    <row r="11" spans="1:8">
      <c r="A11" s="23"/>
      <c r="B11" s="23"/>
      <c r="C11" s="23"/>
      <c r="D11" s="23"/>
      <c r="E11" s="20" t="s">
        <v>804</v>
      </c>
      <c r="F11" s="20" t="s">
        <v>3</v>
      </c>
      <c r="G11" s="23"/>
      <c r="H11" s="23"/>
    </row>
    <row r="12" spans="1:8">
      <c r="A12" s="23"/>
      <c r="B12" s="23"/>
      <c r="C12" s="23"/>
      <c r="D12" s="23"/>
      <c r="E12" s="20" t="s">
        <v>805</v>
      </c>
      <c r="F12" s="20" t="s">
        <v>806</v>
      </c>
      <c r="G12" s="23"/>
      <c r="H12" s="23"/>
    </row>
    <row r="13" spans="1:8">
      <c r="A13" s="23"/>
      <c r="B13" s="23"/>
      <c r="C13" s="23"/>
      <c r="D13" s="23"/>
      <c r="E13" s="20" t="s">
        <v>807</v>
      </c>
      <c r="F13" s="21"/>
      <c r="G13" s="23"/>
      <c r="H13" s="23"/>
    </row>
    <row r="14" spans="1:8">
      <c r="A14" s="23"/>
      <c r="B14" s="23"/>
      <c r="C14" s="23"/>
      <c r="D14" s="23"/>
      <c r="E14" s="20" t="s">
        <v>808</v>
      </c>
      <c r="F14" s="23"/>
      <c r="G14" s="23"/>
      <c r="H14" s="23"/>
    </row>
    <row r="15" spans="1:8">
      <c r="A15" s="23"/>
      <c r="B15" s="23"/>
      <c r="C15" s="23"/>
      <c r="D15" s="23"/>
      <c r="E15" s="20" t="s">
        <v>809</v>
      </c>
      <c r="F15" s="23"/>
      <c r="G15" s="23"/>
      <c r="H15" s="23"/>
    </row>
    <row r="16" spans="1:8">
      <c r="A16" s="23"/>
      <c r="B16" s="23"/>
      <c r="C16" s="23"/>
      <c r="D16" s="23"/>
      <c r="E16" s="20" t="s">
        <v>810</v>
      </c>
      <c r="F16" s="23"/>
      <c r="G16" s="23"/>
      <c r="H16" s="23"/>
    </row>
    <row r="17" spans="1:8">
      <c r="A17" s="23"/>
      <c r="B17" s="23"/>
      <c r="C17" s="23"/>
      <c r="D17" s="23"/>
      <c r="F17" s="23"/>
      <c r="G17" s="23"/>
      <c r="H17" s="23"/>
    </row>
  </sheetData>
  <sheetProtection algorithmName="SHA-512" hashValue="koG0jZ/KBpTWcWo1YMHlefGgbzJlDwY+XNR5+TWywm28emZEaOb/SETRZdTLsUYPvyMBPgZrlTxO4BG/doztXw==" saltValue="Z836xPmgvaGKY4k1vY+Prg==" spinCount="100000" sheet="1" objects="1" scenarios="1" selectLockedCells="1" selectUnlockedCells="1"/>
  <mergeCells count="1">
    <mergeCell ref="C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63858FDE557544AE3A1BFA098019D4" ma:contentTypeVersion="15" ma:contentTypeDescription="Create a new document." ma:contentTypeScope="" ma:versionID="84946da65e1699e38238860addee6124">
  <xsd:schema xmlns:xsd="http://www.w3.org/2001/XMLSchema" xmlns:xs="http://www.w3.org/2001/XMLSchema" xmlns:p="http://schemas.microsoft.com/office/2006/metadata/properties" xmlns:ns2="8f5597ad-8384-4810-93ab-d1a05d1e6265" xmlns:ns3="76cb74a6-c5b6-42b4-be04-37425266bb5a" targetNamespace="http://schemas.microsoft.com/office/2006/metadata/properties" ma:root="true" ma:fieldsID="d32377f4dd0da6553594fef0a5cefaa8" ns2:_="" ns3:_="">
    <xsd:import namespace="8f5597ad-8384-4810-93ab-d1a05d1e6265"/>
    <xsd:import namespace="76cb74a6-c5b6-42b4-be04-37425266bb5a"/>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5597ad-8384-4810-93ab-d1a05d1e62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60f1aaf-6244-4bb9-9bf9-38bf3738530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6cb74a6-c5b6-42b4-be04-37425266bb5a"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742be59-b15d-448f-b1f2-48bf804c361c}" ma:internalName="TaxCatchAll" ma:showField="CatchAllData" ma:web="76cb74a6-c5b6-42b4-be04-37425266bb5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f5597ad-8384-4810-93ab-d1a05d1e6265">
      <Terms xmlns="http://schemas.microsoft.com/office/infopath/2007/PartnerControls"/>
    </lcf76f155ced4ddcb4097134ff3c332f>
    <TaxCatchAll xmlns="76cb74a6-c5b6-42b4-be04-37425266bb5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2F00F5-159D-4363-89A4-143585414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5597ad-8384-4810-93ab-d1a05d1e6265"/>
    <ds:schemaRef ds:uri="76cb74a6-c5b6-42b4-be04-37425266b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497327-1662-4136-A93E-E89FA6E05065}">
  <ds:schemaRefs>
    <ds:schemaRef ds:uri="http://purl.org/dc/elements/1.1/"/>
    <ds:schemaRef ds:uri="http://schemas.microsoft.com/office/infopath/2007/PartnerControls"/>
    <ds:schemaRef ds:uri="http://www.w3.org/XML/1998/namespace"/>
    <ds:schemaRef ds:uri="http://purl.org/dc/dcmitype/"/>
    <ds:schemaRef ds:uri="http://schemas.openxmlformats.org/package/2006/metadata/core-properties"/>
    <ds:schemaRef ds:uri="http://schemas.microsoft.com/office/2006/documentManagement/types"/>
    <ds:schemaRef ds:uri="http://purl.org/dc/terms/"/>
    <ds:schemaRef ds:uri="8f5597ad-8384-4810-93ab-d1a05d1e6265"/>
    <ds:schemaRef ds:uri="http://schemas.microsoft.com/office/2006/metadata/properties"/>
    <ds:schemaRef ds:uri="76cb74a6-c5b6-42b4-be04-37425266bb5a"/>
  </ds:schemaRefs>
</ds:datastoreItem>
</file>

<file path=customXml/itemProps3.xml><?xml version="1.0" encoding="utf-8"?>
<ds:datastoreItem xmlns:ds="http://schemas.openxmlformats.org/officeDocument/2006/customXml" ds:itemID="{EC9C6D89-7D06-4701-9371-56646C3C96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156</vt:i4>
      </vt:variant>
    </vt:vector>
  </HeadingPairs>
  <TitlesOfParts>
    <vt:vector size="169" baseType="lpstr">
      <vt:lpstr>Introduction</vt:lpstr>
      <vt:lpstr>Definitions</vt:lpstr>
      <vt:lpstr>Contents</vt:lpstr>
      <vt:lpstr>GEN_EPD</vt:lpstr>
      <vt:lpstr>BOM</vt:lpstr>
      <vt:lpstr>A1-A2 Upstream Mfg</vt:lpstr>
      <vt:lpstr>A3 Foreground Assembly</vt:lpstr>
      <vt:lpstr>A4-A5 Deliver Install</vt:lpstr>
      <vt:lpstr>B1-B6 Use</vt:lpstr>
      <vt:lpstr>C1-C4 Disposal</vt:lpstr>
      <vt:lpstr>D Beyond System</vt:lpstr>
      <vt:lpstr>master_list_menus_1</vt:lpstr>
      <vt:lpstr>master_list_menus_2</vt:lpstr>
      <vt:lpstr>_ftn1</vt:lpstr>
      <vt:lpstr>ABS</vt:lpstr>
      <vt:lpstr>Acrylic</vt:lpstr>
      <vt:lpstr>Active_component</vt:lpstr>
      <vt:lpstr>Air_filters</vt:lpstr>
      <vt:lpstr>Aluminium_Forming</vt:lpstr>
      <vt:lpstr>Aluminium_Machining</vt:lpstr>
      <vt:lpstr>Aluminum</vt:lpstr>
      <vt:lpstr>Anodizing</vt:lpstr>
      <vt:lpstr>Base</vt:lpstr>
      <vt:lpstr>Blower_motor</vt:lpstr>
      <vt:lpstr>Brass</vt:lpstr>
      <vt:lpstr>Bronze</vt:lpstr>
      <vt:lpstr>Cast</vt:lpstr>
      <vt:lpstr>Cast_iron</vt:lpstr>
      <vt:lpstr>Ceramic</vt:lpstr>
      <vt:lpstr>Chromium_coating</vt:lpstr>
      <vt:lpstr>Clamps</vt:lpstr>
      <vt:lpstr>Classification</vt:lpstr>
      <vt:lpstr>Classify_Subcomponent</vt:lpstr>
      <vt:lpstr>Compressor</vt:lpstr>
      <vt:lpstr>Concrete</vt:lpstr>
      <vt:lpstr>Concrete_25MPa</vt:lpstr>
      <vt:lpstr>Concrete_30MPa</vt:lpstr>
      <vt:lpstr>Concrete_35MPa</vt:lpstr>
      <vt:lpstr>Concrete_40Mpa</vt:lpstr>
      <vt:lpstr>Condensate_pans</vt:lpstr>
      <vt:lpstr>Condensor_coil</vt:lpstr>
      <vt:lpstr>Contactors</vt:lpstr>
      <vt:lpstr>Control_panel</vt:lpstr>
      <vt:lpstr>Copper</vt:lpstr>
      <vt:lpstr>Corrugated_sheet_or_box</vt:lpstr>
      <vt:lpstr>Dampers</vt:lpstr>
      <vt:lpstr>Deep_drawn_10000_kN_automode_press</vt:lpstr>
      <vt:lpstr>Deep_drawn_10000_kN_single_stroke_press</vt:lpstr>
      <vt:lpstr>Deep_drawn_3500_kN_automode_press</vt:lpstr>
      <vt:lpstr>Deep_drawn_38000_kN_automode_press</vt:lpstr>
      <vt:lpstr>Deep_drawn_650_kN_automode_press</vt:lpstr>
      <vt:lpstr>Deep_drawn_650_kN_single_stroke_press</vt:lpstr>
      <vt:lpstr>Dehumidification_filters</vt:lpstr>
      <vt:lpstr>Documentation_and_Manuals</vt:lpstr>
      <vt:lpstr>Drain_lines</vt:lpstr>
      <vt:lpstr>Drilling_computer_numerical_controlled</vt:lpstr>
      <vt:lpstr>Drilling_conventional</vt:lpstr>
      <vt:lpstr>Drilling_conventional_</vt:lpstr>
      <vt:lpstr>Electrical</vt:lpstr>
      <vt:lpstr>Electronic_component</vt:lpstr>
      <vt:lpstr>Electrostatic_paint</vt:lpstr>
      <vt:lpstr>Emergency_shutdown</vt:lpstr>
      <vt:lpstr>Enamelling</vt:lpstr>
      <vt:lpstr>End_Uses</vt:lpstr>
      <vt:lpstr>Evaporator_coil</vt:lpstr>
      <vt:lpstr>Expansion_valve</vt:lpstr>
      <vt:lpstr>Fans</vt:lpstr>
      <vt:lpstr>Fasteners_and_Hardware</vt:lpstr>
      <vt:lpstr>Fiberglass</vt:lpstr>
      <vt:lpstr>Filters_and_Filtration</vt:lpstr>
      <vt:lpstr>Finish_coating_paint</vt:lpstr>
      <vt:lpstr>Foam</vt:lpstr>
      <vt:lpstr>Foaming_agent</vt:lpstr>
      <vt:lpstr>Frame</vt:lpstr>
      <vt:lpstr>Gaskets</vt:lpstr>
      <vt:lpstr>Glass</vt:lpstr>
      <vt:lpstr>Graphic_Paper__100_percent_recycled</vt:lpstr>
      <vt:lpstr>HDPE</vt:lpstr>
      <vt:lpstr>Impact_extruded_1_stroke</vt:lpstr>
      <vt:lpstr>Impact_extruded_2_stroke</vt:lpstr>
      <vt:lpstr>Impact_extruded_3_stroke</vt:lpstr>
      <vt:lpstr>Impact_extruded_3_stroke_</vt:lpstr>
      <vt:lpstr>Impact_extruded_4_stroke</vt:lpstr>
      <vt:lpstr>Impact_extruded_5_stroke</vt:lpstr>
      <vt:lpstr>Insulation_and_Seals</vt:lpstr>
      <vt:lpstr>Insulation_material</vt:lpstr>
      <vt:lpstr>Layered_sodium_silicate__SKS_6__powder</vt:lpstr>
      <vt:lpstr>LDPE_film</vt:lpstr>
      <vt:lpstr>Lean_Concrete</vt:lpstr>
      <vt:lpstr>Low_alloyed</vt:lpstr>
      <vt:lpstr>Material_Input_Name</vt:lpstr>
      <vt:lpstr>Mechanical</vt:lpstr>
      <vt:lpstr>Metal</vt:lpstr>
      <vt:lpstr>Metal_worked_unknown_machining</vt:lpstr>
      <vt:lpstr>Milling_average</vt:lpstr>
      <vt:lpstr>Milling_dressed</vt:lpstr>
      <vt:lpstr>Milling_large_part_removal</vt:lpstr>
      <vt:lpstr>Milling_small_part_removal</vt:lpstr>
      <vt:lpstr>Mounting_brackets</vt:lpstr>
      <vt:lpstr>NBS</vt:lpstr>
      <vt:lpstr>No_forming_finishing_only</vt:lpstr>
      <vt:lpstr>Nuts_bolts__and_screws</vt:lpstr>
      <vt:lpstr>Nuts_bolts_and_screws</vt:lpstr>
      <vt:lpstr>Nylon_6_6_glass_filled</vt:lpstr>
      <vt:lpstr>Oil_based_paint</vt:lpstr>
      <vt:lpstr>Other</vt:lpstr>
      <vt:lpstr>Packaging</vt:lpstr>
      <vt:lpstr>Pallet</vt:lpstr>
      <vt:lpstr>Paper</vt:lpstr>
      <vt:lpstr>Passive_component</vt:lpstr>
      <vt:lpstr>Piping_and_Plumbing</vt:lpstr>
      <vt:lpstr>Piping_insulation</vt:lpstr>
      <vt:lpstr>Plastic</vt:lpstr>
      <vt:lpstr>Plastic_pallet</vt:lpstr>
      <vt:lpstr>polyamide__injection_moulded</vt:lpstr>
      <vt:lpstr>polyamide_injection_moulded</vt:lpstr>
      <vt:lpstr>Polybutadiene</vt:lpstr>
      <vt:lpstr>Polycarbonate</vt:lpstr>
      <vt:lpstr>polyester_resin_hand_lay_up</vt:lpstr>
      <vt:lpstr>polymide_injection_moulded</vt:lpstr>
      <vt:lpstr>Polypropylene_PP_strapping</vt:lpstr>
      <vt:lpstr>Powder_coating</vt:lpstr>
      <vt:lpstr>Power_adapter__sized_for_laptop</vt:lpstr>
      <vt:lpstr>Power_adapter__sized_for_smartphone</vt:lpstr>
      <vt:lpstr>Pressure_relief_valves</vt:lpstr>
      <vt:lpstr>PVC</vt:lpstr>
      <vt:lpstr>Refrigerant_control_valves</vt:lpstr>
      <vt:lpstr>Refrigerant_filter_drier</vt:lpstr>
      <vt:lpstr>Refrigerant_lines</vt:lpstr>
      <vt:lpstr>Refrigerants</vt:lpstr>
      <vt:lpstr>Refrigeration</vt:lpstr>
      <vt:lpstr>Relays</vt:lpstr>
      <vt:lpstr>Rubber</vt:lpstr>
      <vt:lpstr>Safety</vt:lpstr>
      <vt:lpstr>Safety_switches</vt:lpstr>
      <vt:lpstr>Seals</vt:lpstr>
      <vt:lpstr>Sensors</vt:lpstr>
      <vt:lpstr>Sight_glass</vt:lpstr>
      <vt:lpstr>Silicone</vt:lpstr>
      <vt:lpstr>Sodium_metasilicate_pentahydrate__58_percent_active_substance__powder</vt:lpstr>
      <vt:lpstr>Sodium_perborate__monohydrate__powder</vt:lpstr>
      <vt:lpstr>Sodium_perborate__tetrahydrate__powder</vt:lpstr>
      <vt:lpstr>Sodium_percarbonate__powder</vt:lpstr>
      <vt:lpstr>Stainless_steel</vt:lpstr>
      <vt:lpstr>Steel</vt:lpstr>
      <vt:lpstr>Steel_Forming</vt:lpstr>
      <vt:lpstr>Steel_Machining</vt:lpstr>
      <vt:lpstr>Structural</vt:lpstr>
      <vt:lpstr>Support_brackets</vt:lpstr>
      <vt:lpstr>Synthetic_rubber</vt:lpstr>
      <vt:lpstr>Thermostat</vt:lpstr>
      <vt:lpstr>Third_Dropdown</vt:lpstr>
      <vt:lpstr>Tin_plating</vt:lpstr>
      <vt:lpstr>Transport</vt:lpstr>
      <vt:lpstr>Turning_average_computer_numerical_controlled</vt:lpstr>
      <vt:lpstr>Turning_average_conventional</vt:lpstr>
      <vt:lpstr>Turning_dressing_computer_numerical_controlled</vt:lpstr>
      <vt:lpstr>Turning_dressing_conventional</vt:lpstr>
      <vt:lpstr>Turning_roughing_computer_numerical_controlled</vt:lpstr>
      <vt:lpstr>Turning_roughting_conventional</vt:lpstr>
      <vt:lpstr>Unalloyed</vt:lpstr>
      <vt:lpstr>Water_lines</vt:lpstr>
      <vt:lpstr>Wiring_harnesses</vt:lpstr>
      <vt:lpstr>Wood_pallet</vt:lpstr>
      <vt:lpstr>Woodfree_Paper__Coated</vt:lpstr>
      <vt:lpstr>Woodfree_Paper__Uncoated</vt:lpstr>
      <vt:lpstr>Wrought</vt:lpstr>
      <vt:lpstr>Zeolite__powder</vt:lpstr>
      <vt:lpstr>Zinc_coating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Unger, Scott R</dc:creator>
  <cp:lastModifiedBy>Unger, Scott R</cp:lastModifiedBy>
  <dcterms:created xsi:type="dcterms:W3CDTF">2024-10-21T16:47:08Z</dcterms:created>
  <dcterms:modified xsi:type="dcterms:W3CDTF">2024-11-21T18:07:55Z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0x0101005363858FDE557544AE3A1BFA098019D4</vt:lpwstr>
  </property>
</Properties>
</file>