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novoahernandez/R/jenui2023/"/>
    </mc:Choice>
  </mc:AlternateContent>
  <xr:revisionPtr revIDLastSave="0" documentId="13_ncr:1_{1A7C9824-EF5D-F04A-86C8-C40B2D02101A}" xr6:coauthVersionLast="47" xr6:coauthVersionMax="47" xr10:uidLastSave="{00000000-0000-0000-0000-000000000000}"/>
  <bookViews>
    <workbookView xWindow="8100" yWindow="2180" windowWidth="33740" windowHeight="18380" activeTab="2" xr2:uid="{2BD896F8-37F4-49E9-B24F-20B7E699856B}"/>
  </bookViews>
  <sheets>
    <sheet name="Hoja1" sheetId="1" r:id="rId1"/>
    <sheet name="evaluaciones" sheetId="2" r:id="rId2"/>
    <sheet name="importa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3"/>
  <c r="B6" i="3"/>
  <c r="B5" i="3"/>
  <c r="B4" i="3"/>
  <c r="B3" i="3"/>
  <c r="B2" i="3"/>
  <c r="L3" i="1"/>
  <c r="N28" i="1" l="1"/>
  <c r="L28" i="1"/>
  <c r="N22" i="1"/>
  <c r="L22" i="1"/>
  <c r="N5" i="1"/>
  <c r="L5" i="1"/>
  <c r="L39" i="1"/>
  <c r="N17" i="1"/>
  <c r="L17" i="1"/>
  <c r="N32" i="1"/>
  <c r="L32" i="1"/>
  <c r="N4" i="1"/>
  <c r="L4" i="1"/>
  <c r="L48" i="1"/>
  <c r="N48" i="1" s="1"/>
  <c r="N21" i="1"/>
  <c r="L21" i="1"/>
  <c r="L37" i="1"/>
  <c r="L41" i="1"/>
  <c r="N16" i="1"/>
  <c r="L16" i="1"/>
  <c r="L53" i="1"/>
  <c r="N20" i="1"/>
  <c r="L20" i="1"/>
  <c r="L55" i="1"/>
  <c r="N3" i="1"/>
  <c r="L42" i="1"/>
  <c r="N42" i="1" s="1"/>
  <c r="N15" i="1"/>
  <c r="L15" i="1"/>
  <c r="L36" i="1"/>
  <c r="N11" i="1"/>
  <c r="L11" i="1"/>
  <c r="N10" i="1"/>
  <c r="L10" i="1"/>
  <c r="N27" i="1"/>
  <c r="L27" i="1"/>
  <c r="N14" i="1"/>
  <c r="L14" i="1"/>
  <c r="L47" i="1"/>
  <c r="L51" i="1"/>
  <c r="N26" i="1"/>
  <c r="L26" i="1"/>
  <c r="N13" i="1"/>
  <c r="N29" i="1"/>
  <c r="L29" i="1"/>
  <c r="N31" i="1"/>
  <c r="L31" i="1"/>
  <c r="L49" i="1"/>
  <c r="L50" i="1"/>
  <c r="N50" i="1" s="1"/>
  <c r="N9" i="1"/>
  <c r="L9" i="1"/>
  <c r="N8" i="1"/>
  <c r="L8" i="1"/>
  <c r="L38" i="1"/>
  <c r="N38" i="1" s="1"/>
  <c r="L54" i="1"/>
  <c r="N54" i="1" s="1"/>
  <c r="L35" i="1"/>
  <c r="N35" i="1" s="1"/>
  <c r="L33" i="1"/>
  <c r="N33" i="1" s="1"/>
  <c r="N25" i="1"/>
  <c r="L25" i="1"/>
  <c r="L43" i="1"/>
  <c r="N19" i="1"/>
  <c r="L19" i="1"/>
  <c r="N24" i="1"/>
  <c r="L24" i="1"/>
  <c r="N7" i="1"/>
  <c r="L7" i="1"/>
  <c r="N12" i="1"/>
  <c r="L12" i="1"/>
  <c r="N6" i="1"/>
  <c r="L6" i="1"/>
  <c r="L46" i="1"/>
  <c r="N30" i="1"/>
  <c r="L30" i="1"/>
  <c r="N18" i="1"/>
  <c r="L18" i="1"/>
  <c r="L34" i="1"/>
  <c r="N34" i="1" s="1"/>
  <c r="L44" i="1"/>
  <c r="N44" i="1" s="1"/>
  <c r="L52" i="1"/>
  <c r="N52" i="1" s="1"/>
  <c r="N23" i="1"/>
  <c r="L23" i="1"/>
  <c r="L40" i="1"/>
  <c r="N40" i="1" s="1"/>
  <c r="L45" i="1"/>
  <c r="N45" i="1" s="1"/>
  <c r="N43" i="1" l="1"/>
  <c r="N53" i="1"/>
  <c r="N46" i="1"/>
  <c r="N51" i="1"/>
  <c r="N41" i="1"/>
  <c r="N39" i="1"/>
  <c r="N37" i="1"/>
  <c r="N49" i="1"/>
  <c r="N47" i="1"/>
  <c r="N36" i="1"/>
  <c r="N55" i="1"/>
</calcChain>
</file>

<file path=xl/sharedStrings.xml><?xml version="1.0" encoding="utf-8"?>
<sst xmlns="http://schemas.openxmlformats.org/spreadsheetml/2006/main" count="272" uniqueCount="186">
  <si>
    <t>NORDEN</t>
  </si>
  <si>
    <t xml:space="preserve"> DNI</t>
  </si>
  <si>
    <t>Apellidos</t>
  </si>
  <si>
    <t>Nombre</t>
  </si>
  <si>
    <t>Entrega1</t>
  </si>
  <si>
    <t>Entrega2</t>
  </si>
  <si>
    <t>Examen</t>
  </si>
  <si>
    <t>ACOSTA ORTEGA</t>
  </si>
  <si>
    <t xml:space="preserve"> JUAN MIGUEL</t>
  </si>
  <si>
    <t>AGUILERA PAREJO</t>
  </si>
  <si>
    <t xml:space="preserve"> JORGE</t>
  </si>
  <si>
    <t xml:space="preserve"> JUAN</t>
  </si>
  <si>
    <t>ANTA IRIONDO</t>
  </si>
  <si>
    <t xml:space="preserve"> ANE</t>
  </si>
  <si>
    <t xml:space="preserve"> DAVID</t>
  </si>
  <si>
    <t>BAREA ROJO</t>
  </si>
  <si>
    <t>BENITEZ GRIS</t>
  </si>
  <si>
    <t xml:space="preserve"> PEDRO</t>
  </si>
  <si>
    <t>CASCONE HERNANDEZ</t>
  </si>
  <si>
    <t xml:space="preserve"> ANA</t>
  </si>
  <si>
    <t>CHAVES LOPEZ</t>
  </si>
  <si>
    <t xml:space="preserve"> LUIS MARIA</t>
  </si>
  <si>
    <t>PA0274606</t>
  </si>
  <si>
    <t>COLLADO ROJAS</t>
  </si>
  <si>
    <t xml:space="preserve"> ALEXANDER</t>
  </si>
  <si>
    <t>ENRIQUEZ LEDESMA</t>
  </si>
  <si>
    <t xml:space="preserve"> MANUEL</t>
  </si>
  <si>
    <t>ESTEPA CORDOBA</t>
  </si>
  <si>
    <t xml:space="preserve"> NURIA</t>
  </si>
  <si>
    <t>FORTES SORIA</t>
  </si>
  <si>
    <t xml:space="preserve"> IGNACIO</t>
  </si>
  <si>
    <t>GALLARDO CASADO</t>
  </si>
  <si>
    <t xml:space="preserve"> JUAN RAMON</t>
  </si>
  <si>
    <t>GALLEGOS LINDE</t>
  </si>
  <si>
    <t xml:space="preserve"> MARTA</t>
  </si>
  <si>
    <t>GARCIA CALLEJAS</t>
  </si>
  <si>
    <t xml:space="preserve"> OSCAR</t>
  </si>
  <si>
    <t>GARCIA GUIJOSA</t>
  </si>
  <si>
    <t xml:space="preserve"> PABLO</t>
  </si>
  <si>
    <t>GARCIA RUIZ</t>
  </si>
  <si>
    <t xml:space="preserve"> JOSE</t>
  </si>
  <si>
    <t>GARCIA TOLEDO</t>
  </si>
  <si>
    <t xml:space="preserve"> JESUS</t>
  </si>
  <si>
    <t>GARVIN PEREZ</t>
  </si>
  <si>
    <t xml:space="preserve"> SANTIAGO</t>
  </si>
  <si>
    <t>GARZON FERRER</t>
  </si>
  <si>
    <t xml:space="preserve"> JUAN MANUEL</t>
  </si>
  <si>
    <t>GARZON MOLEON</t>
  </si>
  <si>
    <t xml:space="preserve"> AUGUSTO</t>
  </si>
  <si>
    <t>GONZALEZ FERNANDEZ</t>
  </si>
  <si>
    <t xml:space="preserve"> JAVIER</t>
  </si>
  <si>
    <t>GONZALEZ LUQUE</t>
  </si>
  <si>
    <t xml:space="preserve"> ALVARO</t>
  </si>
  <si>
    <t>GRANADOS LUQUE</t>
  </si>
  <si>
    <t xml:space="preserve"> ANTONIO ANGEL</t>
  </si>
  <si>
    <t>IZQUIERDO GUZMAN</t>
  </si>
  <si>
    <t xml:space="preserve"> CARLOS</t>
  </si>
  <si>
    <t>LOPEZ GARCIA</t>
  </si>
  <si>
    <t xml:space="preserve"> MANUEL JESUS</t>
  </si>
  <si>
    <t>MARTINEZ GODOY</t>
  </si>
  <si>
    <t xml:space="preserve"> JUAN ANTONIO</t>
  </si>
  <si>
    <t>MONTES RAMON</t>
  </si>
  <si>
    <t xml:space="preserve"> JOSE LUIS</t>
  </si>
  <si>
    <t>MONTIEL CARRASCO</t>
  </si>
  <si>
    <t xml:space="preserve"> MIGUEL</t>
  </si>
  <si>
    <t>MONTILLA MUÑOZ</t>
  </si>
  <si>
    <t xml:space="preserve"> JUAN FRANCISCO</t>
  </si>
  <si>
    <t>MORALES ESTURILLO</t>
  </si>
  <si>
    <t>MORENO FERNANDEZ</t>
  </si>
  <si>
    <t xml:space="preserve"> RICARDO</t>
  </si>
  <si>
    <t>MUÑOZ CORTES</t>
  </si>
  <si>
    <t xml:space="preserve"> ANGEL</t>
  </si>
  <si>
    <t>ORTEGA RODRIGUEZ</t>
  </si>
  <si>
    <t>PAQUET PLATA</t>
  </si>
  <si>
    <t xml:space="preserve"> JULIA</t>
  </si>
  <si>
    <t>PEREZ LEON</t>
  </si>
  <si>
    <t>PICADO CARIÑO</t>
  </si>
  <si>
    <t>QUILES RAMIREZ</t>
  </si>
  <si>
    <t xml:space="preserve"> MARIA DEL CARMEN</t>
  </si>
  <si>
    <t>RAMIREZ ABRIL</t>
  </si>
  <si>
    <t xml:space="preserve"> RAUL</t>
  </si>
  <si>
    <t>REQUENA GARCIA</t>
  </si>
  <si>
    <t xml:space="preserve"> LEIRE</t>
  </si>
  <si>
    <t>RODRIGUEZ MARTINEZ</t>
  </si>
  <si>
    <t>ROMERO LARA</t>
  </si>
  <si>
    <t xml:space="preserve"> CLARA MARIA</t>
  </si>
  <si>
    <t>ROMERO MARTIN</t>
  </si>
  <si>
    <t xml:space="preserve"> GUSTAVO</t>
  </si>
  <si>
    <t>SABIO VIÑOLO</t>
  </si>
  <si>
    <t xml:space="preserve"> FRANCISCO JAVIER</t>
  </si>
  <si>
    <t>SALAS CASTILLO</t>
  </si>
  <si>
    <t xml:space="preserve"> JOAQUIN</t>
  </si>
  <si>
    <t>SOLA RUIZ</t>
  </si>
  <si>
    <t xml:space="preserve"> CLARA</t>
  </si>
  <si>
    <t>TEJADA URENDES</t>
  </si>
  <si>
    <t xml:space="preserve"> HUGO</t>
  </si>
  <si>
    <t>TORANZO GARRIDO</t>
  </si>
  <si>
    <t>TOUCHARD RUIZ</t>
  </si>
  <si>
    <t xml:space="preserve"> JUAN DIEGO</t>
  </si>
  <si>
    <t>VALVERDE BAZ</t>
  </si>
  <si>
    <t xml:space="preserve"> JOSE ANDRES</t>
  </si>
  <si>
    <t>VEGA AVILA</t>
  </si>
  <si>
    <t xml:space="preserve"> GERMAN</t>
  </si>
  <si>
    <t>X7527819B</t>
  </si>
  <si>
    <t xml:space="preserve">VIDICAN </t>
  </si>
  <si>
    <t xml:space="preserve"> MIHNEA IOAN</t>
  </si>
  <si>
    <t>VILCHEZ ROMERO</t>
  </si>
  <si>
    <t xml:space="preserve"> MARIO</t>
  </si>
  <si>
    <t>ZAPATA VELASCO</t>
  </si>
  <si>
    <t xml:space="preserve"> ALFONSO JULIAN</t>
  </si>
  <si>
    <t/>
  </si>
  <si>
    <t>Nota Practicas (0..4)</t>
  </si>
  <si>
    <t>Examen T (0..10)</t>
  </si>
  <si>
    <t>Final (PRACTICAS + 0.6 * EXAMEN T)</t>
  </si>
  <si>
    <t>Parte 1 (0.75%)</t>
  </si>
  <si>
    <t>Parte 2 (0,75%)</t>
  </si>
  <si>
    <t>minijuego (0.5%)</t>
  </si>
  <si>
    <t>Hasta 1 punto</t>
  </si>
  <si>
    <t>Hasta 2 puntos</t>
  </si>
  <si>
    <t>Evaluación parcial</t>
  </si>
  <si>
    <t>Importancia</t>
  </si>
  <si>
    <t>Estudiante</t>
  </si>
  <si>
    <t>EP1</t>
  </si>
  <si>
    <t>EP2</t>
  </si>
  <si>
    <t>EP3</t>
  </si>
  <si>
    <t>EP4</t>
  </si>
  <si>
    <t>EP5</t>
  </si>
  <si>
    <t>EP6</t>
  </si>
  <si>
    <t>EP7</t>
  </si>
  <si>
    <t>NF</t>
  </si>
  <si>
    <t>Estudiante01</t>
  </si>
  <si>
    <t>Estudiante02</t>
  </si>
  <si>
    <t>Estudiante03</t>
  </si>
  <si>
    <t>Estudiante04</t>
  </si>
  <si>
    <t>Estudiante05</t>
  </si>
  <si>
    <t>Estudiante06</t>
  </si>
  <si>
    <t>Estudiante07</t>
  </si>
  <si>
    <t>Estudiante08</t>
  </si>
  <si>
    <t>Estudiante09</t>
  </si>
  <si>
    <t>Estudiante10</t>
  </si>
  <si>
    <t>Estudiante11</t>
  </si>
  <si>
    <t>Estudiante12</t>
  </si>
  <si>
    <t>Estudiante13</t>
  </si>
  <si>
    <t>Estudiante14</t>
  </si>
  <si>
    <t>Estudiante15</t>
  </si>
  <si>
    <t>Estudiante16</t>
  </si>
  <si>
    <t>Estudiante17</t>
  </si>
  <si>
    <t>Estudiante18</t>
  </si>
  <si>
    <t>Estudiante19</t>
  </si>
  <si>
    <t>Estudiante20</t>
  </si>
  <si>
    <t>Estudiante21</t>
  </si>
  <si>
    <t>Estudiante22</t>
  </si>
  <si>
    <t>Estudiante23</t>
  </si>
  <si>
    <t>Estudiante24</t>
  </si>
  <si>
    <t>Estudiante25</t>
  </si>
  <si>
    <t>Estudiante26</t>
  </si>
  <si>
    <t>Estudiante27</t>
  </si>
  <si>
    <t>Estudiante28</t>
  </si>
  <si>
    <t>Estudiante29</t>
  </si>
  <si>
    <t>Estudiante30</t>
  </si>
  <si>
    <t>Estudiante31</t>
  </si>
  <si>
    <t>Estudiante32</t>
  </si>
  <si>
    <t>Estudiante33</t>
  </si>
  <si>
    <t>Estudiante34</t>
  </si>
  <si>
    <t>Estudiante35</t>
  </si>
  <si>
    <t>Estudiante36</t>
  </si>
  <si>
    <t>Estudiante37</t>
  </si>
  <si>
    <t>Estudiante38</t>
  </si>
  <si>
    <t>Estudiante39</t>
  </si>
  <si>
    <t>Estudiante40</t>
  </si>
  <si>
    <t>Estudiante41</t>
  </si>
  <si>
    <t>Estudiante42</t>
  </si>
  <si>
    <t>Estudiante43</t>
  </si>
  <si>
    <t>Estudiante44</t>
  </si>
  <si>
    <t>Estudiante45</t>
  </si>
  <si>
    <t>Estudiante46</t>
  </si>
  <si>
    <t>Estudiante47</t>
  </si>
  <si>
    <t>Estudiante48</t>
  </si>
  <si>
    <t>Estudiante49</t>
  </si>
  <si>
    <t>Estudiante50</t>
  </si>
  <si>
    <t>Estudiante51</t>
  </si>
  <si>
    <t>Estudiante52</t>
  </si>
  <si>
    <t>Estudiante53</t>
  </si>
  <si>
    <t>Pesos</t>
  </si>
  <si>
    <t>Evaluación</t>
  </si>
  <si>
    <t>Peso en la 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</si>
</sst>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4A68-784F-4E64-B6CE-97BA000B9E55}">
  <dimension ref="A1:R55"/>
  <sheetViews>
    <sheetView workbookViewId="0">
      <selection activeCell="P11" sqref="P11"/>
    </sheetView>
  </sheetViews>
  <sheetFormatPr baseColWidth="10" defaultRowHeight="15" x14ac:dyDescent="0.2"/>
  <cols>
    <col min="6" max="11" width="11.5" style="1"/>
    <col min="12" max="12" width="16.6640625" style="1" bestFit="1" customWidth="1"/>
    <col min="13" max="13" width="13.83203125" style="1" bestFit="1" customWidth="1"/>
    <col min="14" max="14" width="29.1640625" style="1" bestFit="1" customWidth="1"/>
    <col min="17" max="17" width="16" bestFit="1" customWidth="1"/>
  </cols>
  <sheetData>
    <row r="1" spans="1:18" x14ac:dyDescent="0.2">
      <c r="F1" s="6" t="s">
        <v>117</v>
      </c>
      <c r="G1" s="6"/>
      <c r="H1" s="4" t="s">
        <v>117</v>
      </c>
      <c r="I1" s="7" t="s">
        <v>118</v>
      </c>
      <c r="J1" s="7"/>
      <c r="K1" s="7"/>
    </row>
    <row r="2" spans="1:18" x14ac:dyDescent="0.2">
      <c r="B2" t="s">
        <v>0</v>
      </c>
      <c r="C2" t="s">
        <v>1</v>
      </c>
      <c r="D2" t="s">
        <v>2</v>
      </c>
      <c r="E2" t="s">
        <v>3</v>
      </c>
      <c r="F2" s="3" t="s">
        <v>4</v>
      </c>
      <c r="G2" s="3" t="s">
        <v>5</v>
      </c>
      <c r="H2" s="4" t="s">
        <v>6</v>
      </c>
      <c r="I2" s="5" t="s">
        <v>114</v>
      </c>
      <c r="J2" s="5" t="s">
        <v>115</v>
      </c>
      <c r="K2" s="5" t="s">
        <v>116</v>
      </c>
      <c r="L2" s="1" t="s">
        <v>111</v>
      </c>
      <c r="M2" s="1" t="s">
        <v>112</v>
      </c>
      <c r="N2" s="1" t="s">
        <v>113</v>
      </c>
    </row>
    <row r="3" spans="1:18" x14ac:dyDescent="0.2">
      <c r="A3" t="s">
        <v>130</v>
      </c>
      <c r="B3">
        <v>63</v>
      </c>
      <c r="C3">
        <v>77767786</v>
      </c>
      <c r="D3" t="s">
        <v>79</v>
      </c>
      <c r="E3" t="s">
        <v>80</v>
      </c>
      <c r="F3" s="2">
        <v>3</v>
      </c>
      <c r="G3" s="2">
        <v>5</v>
      </c>
      <c r="H3" s="2">
        <v>2</v>
      </c>
      <c r="I3" s="2">
        <v>2</v>
      </c>
      <c r="J3" s="2">
        <v>4.083333333333333</v>
      </c>
      <c r="K3" s="2"/>
      <c r="L3" s="2">
        <f>(0.05*F3+0.05*G3)+H3/10+(0.075*I3)+(0.075*J3)+0.05*K3</f>
        <v>1.0562500000000001</v>
      </c>
      <c r="M3" s="2">
        <v>0</v>
      </c>
      <c r="N3" s="2">
        <f t="shared" ref="N3:N34" si="0">IF(M3&gt;=3.5,L3+0.6*M3,0.6*M3)</f>
        <v>0</v>
      </c>
    </row>
    <row r="4" spans="1:18" x14ac:dyDescent="0.2">
      <c r="A4" t="s">
        <v>131</v>
      </c>
      <c r="B4">
        <v>75</v>
      </c>
      <c r="C4">
        <v>78162246</v>
      </c>
      <c r="D4" t="s">
        <v>96</v>
      </c>
      <c r="E4" t="s">
        <v>14</v>
      </c>
      <c r="F4" s="2">
        <v>9</v>
      </c>
      <c r="G4" s="2">
        <v>10</v>
      </c>
      <c r="H4" s="2">
        <v>2</v>
      </c>
      <c r="I4" s="2">
        <v>8.8000000000000007</v>
      </c>
      <c r="J4" s="2">
        <v>7.55</v>
      </c>
      <c r="K4" s="2">
        <v>9</v>
      </c>
      <c r="L4" s="2">
        <f>(0.05*F4+0.05*G4)+H4/10+(0.075*I4)+(0.075*J4)+0.05*K4</f>
        <v>2.8262499999999999</v>
      </c>
      <c r="M4" s="2">
        <v>0</v>
      </c>
      <c r="N4" s="2">
        <f t="shared" si="0"/>
        <v>0</v>
      </c>
    </row>
    <row r="5" spans="1:18" x14ac:dyDescent="0.2">
      <c r="A5" t="s">
        <v>132</v>
      </c>
      <c r="B5">
        <v>79</v>
      </c>
      <c r="C5" t="s">
        <v>103</v>
      </c>
      <c r="D5" t="s">
        <v>104</v>
      </c>
      <c r="E5" t="s">
        <v>105</v>
      </c>
      <c r="F5" s="2">
        <v>2</v>
      </c>
      <c r="G5" s="2">
        <v>0.5</v>
      </c>
      <c r="H5" s="2">
        <v>2</v>
      </c>
      <c r="I5" s="2">
        <v>7.6</v>
      </c>
      <c r="J5" s="2">
        <v>4.05</v>
      </c>
      <c r="K5" s="2">
        <v>6</v>
      </c>
      <c r="L5" s="2">
        <f>(0.05*F5+0.05*G5)+H5/10+(0.075*I5)+(0.075*J5)+0.05*K5</f>
        <v>1.49875</v>
      </c>
      <c r="M5" s="2">
        <v>0</v>
      </c>
      <c r="N5" s="2">
        <f t="shared" si="0"/>
        <v>0</v>
      </c>
    </row>
    <row r="6" spans="1:18" x14ac:dyDescent="0.2">
      <c r="A6" t="s">
        <v>133</v>
      </c>
      <c r="B6">
        <v>20</v>
      </c>
      <c r="C6">
        <v>53917677</v>
      </c>
      <c r="D6" t="s">
        <v>27</v>
      </c>
      <c r="E6" t="s">
        <v>28</v>
      </c>
      <c r="F6" s="2">
        <v>9</v>
      </c>
      <c r="G6" s="2">
        <v>2.75</v>
      </c>
      <c r="H6" s="2">
        <v>4</v>
      </c>
      <c r="I6" s="2">
        <v>7.6</v>
      </c>
      <c r="J6" s="2" t="s">
        <v>110</v>
      </c>
      <c r="K6" s="2"/>
      <c r="L6" s="2">
        <f>(0.05*F6+0.05*G6)+H6/10+(0.075*I6)</f>
        <v>1.5575000000000001</v>
      </c>
      <c r="M6" s="2">
        <v>1</v>
      </c>
      <c r="N6" s="2">
        <f t="shared" si="0"/>
        <v>0.6</v>
      </c>
    </row>
    <row r="7" spans="1:18" x14ac:dyDescent="0.2">
      <c r="A7" t="s">
        <v>134</v>
      </c>
      <c r="B7">
        <v>24</v>
      </c>
      <c r="C7">
        <v>75914077</v>
      </c>
      <c r="D7" t="s">
        <v>31</v>
      </c>
      <c r="E7" t="s">
        <v>32</v>
      </c>
      <c r="F7" s="2">
        <v>2</v>
      </c>
      <c r="G7" s="2">
        <v>0.5</v>
      </c>
      <c r="H7" s="2">
        <v>2</v>
      </c>
      <c r="I7" s="2">
        <v>1.2</v>
      </c>
      <c r="J7" s="2" t="s">
        <v>110</v>
      </c>
      <c r="K7" s="2"/>
      <c r="L7" s="2">
        <f>(0.05*F7+0.05*G7)+H7/10+(0.075*I7)</f>
        <v>0.41500000000000004</v>
      </c>
      <c r="M7" s="2">
        <v>1</v>
      </c>
      <c r="N7" s="2">
        <f t="shared" si="0"/>
        <v>0.6</v>
      </c>
    </row>
    <row r="8" spans="1:18" x14ac:dyDescent="0.2">
      <c r="A8" t="s">
        <v>135</v>
      </c>
      <c r="B8">
        <v>35</v>
      </c>
      <c r="C8">
        <v>78224472</v>
      </c>
      <c r="D8" t="s">
        <v>49</v>
      </c>
      <c r="E8" t="s">
        <v>50</v>
      </c>
      <c r="F8" s="2">
        <v>3</v>
      </c>
      <c r="G8" s="2">
        <v>2</v>
      </c>
      <c r="H8" s="2">
        <v>7</v>
      </c>
      <c r="I8" s="2"/>
      <c r="J8" s="2" t="s">
        <v>110</v>
      </c>
      <c r="K8" s="2"/>
      <c r="L8" s="2">
        <f>(0.05*F8+0.05*G8)+H8/10</f>
        <v>0.95</v>
      </c>
      <c r="M8" s="2">
        <v>1</v>
      </c>
      <c r="N8" s="2">
        <f t="shared" si="0"/>
        <v>0.6</v>
      </c>
      <c r="P8" t="s">
        <v>184</v>
      </c>
      <c r="Q8" t="s">
        <v>185</v>
      </c>
      <c r="R8" t="s">
        <v>120</v>
      </c>
    </row>
    <row r="9" spans="1:18" x14ac:dyDescent="0.2">
      <c r="A9" t="s">
        <v>136</v>
      </c>
      <c r="B9">
        <v>36</v>
      </c>
      <c r="C9">
        <v>76591742</v>
      </c>
      <c r="D9" t="s">
        <v>51</v>
      </c>
      <c r="E9" t="s">
        <v>52</v>
      </c>
      <c r="F9" s="2"/>
      <c r="G9" s="2">
        <v>3</v>
      </c>
      <c r="H9" s="2">
        <v>2</v>
      </c>
      <c r="I9" s="2">
        <v>10</v>
      </c>
      <c r="J9" s="2">
        <v>9.6</v>
      </c>
      <c r="K9" s="2">
        <v>10</v>
      </c>
      <c r="L9" s="2">
        <f>(0.05*F9+0.05*G9)+H9/10+(0.075*I9)+(0.075*J9)+0.05*K9</f>
        <v>2.3200000000000003</v>
      </c>
      <c r="M9" s="2">
        <v>1</v>
      </c>
      <c r="N9" s="2">
        <f t="shared" si="0"/>
        <v>0.6</v>
      </c>
      <c r="P9" t="s">
        <v>122</v>
      </c>
    </row>
    <row r="10" spans="1:18" x14ac:dyDescent="0.2">
      <c r="A10" t="s">
        <v>137</v>
      </c>
      <c r="B10">
        <v>57</v>
      </c>
      <c r="C10">
        <v>75171771</v>
      </c>
      <c r="D10" t="s">
        <v>72</v>
      </c>
      <c r="E10" t="s">
        <v>62</v>
      </c>
      <c r="F10" s="2">
        <v>3</v>
      </c>
      <c r="G10" s="2">
        <v>0.75</v>
      </c>
      <c r="H10" s="2">
        <v>4</v>
      </c>
      <c r="I10" s="2">
        <v>4.5999999999999996</v>
      </c>
      <c r="J10" s="2">
        <v>5.0999999999999996</v>
      </c>
      <c r="K10" s="2">
        <v>0</v>
      </c>
      <c r="L10" s="2">
        <f>(0.05*F10+0.05*G10)+H10/10+(0.075*I10)+(0.075*J10)+0.05*K10</f>
        <v>1.3149999999999999</v>
      </c>
      <c r="M10" s="2">
        <v>1</v>
      </c>
      <c r="N10" s="2">
        <f t="shared" si="0"/>
        <v>0.6</v>
      </c>
      <c r="P10" t="s">
        <v>123</v>
      </c>
    </row>
    <row r="11" spans="1:18" x14ac:dyDescent="0.2">
      <c r="A11" t="s">
        <v>138</v>
      </c>
      <c r="B11">
        <v>58</v>
      </c>
      <c r="C11">
        <v>77446929</v>
      </c>
      <c r="D11" t="s">
        <v>73</v>
      </c>
      <c r="E11" t="s">
        <v>74</v>
      </c>
      <c r="F11" s="2">
        <v>6</v>
      </c>
      <c r="G11" s="2">
        <v>5.75</v>
      </c>
      <c r="H11" s="2">
        <v>2</v>
      </c>
      <c r="I11" s="2">
        <v>1.8</v>
      </c>
      <c r="J11" s="2">
        <v>5.15</v>
      </c>
      <c r="K11" s="2"/>
      <c r="L11" s="2">
        <f>(0.05*F11+0.05*G11)+H11/10+(0.075*I11)+(0.075*J11)</f>
        <v>1.3087500000000001</v>
      </c>
      <c r="M11" s="2">
        <v>1</v>
      </c>
      <c r="N11" s="2">
        <f t="shared" si="0"/>
        <v>0.6</v>
      </c>
    </row>
    <row r="12" spans="1:18" x14ac:dyDescent="0.2">
      <c r="A12" t="s">
        <v>139</v>
      </c>
      <c r="B12">
        <v>22</v>
      </c>
      <c r="C12">
        <v>77143245</v>
      </c>
      <c r="D12" t="s">
        <v>29</v>
      </c>
      <c r="E12" t="s">
        <v>30</v>
      </c>
      <c r="F12" s="2">
        <v>6</v>
      </c>
      <c r="G12" s="2">
        <v>5.75</v>
      </c>
      <c r="H12" s="2">
        <v>5</v>
      </c>
      <c r="I12" s="2">
        <v>4.5999999999999996</v>
      </c>
      <c r="J12" s="2">
        <v>6.2277777777777779</v>
      </c>
      <c r="K12" s="2">
        <v>8</v>
      </c>
      <c r="L12" s="2">
        <f>(0.05*F12+0.05*G12)+H12/10+(0.075*I12)+(0.075*J12)+0.05*K12</f>
        <v>2.2995833333333335</v>
      </c>
      <c r="M12" s="2">
        <v>1.5</v>
      </c>
      <c r="N12" s="2">
        <f t="shared" si="0"/>
        <v>0.89999999999999991</v>
      </c>
    </row>
    <row r="13" spans="1:18" x14ac:dyDescent="0.2">
      <c r="A13" t="s">
        <v>140</v>
      </c>
      <c r="B13">
        <v>50</v>
      </c>
      <c r="C13">
        <v>77446567</v>
      </c>
      <c r="D13" t="s">
        <v>61</v>
      </c>
      <c r="E13" t="s">
        <v>62</v>
      </c>
      <c r="F13" s="2"/>
      <c r="G13" s="2" t="s">
        <v>110</v>
      </c>
      <c r="H13" s="2">
        <v>10</v>
      </c>
      <c r="I13" s="2"/>
      <c r="J13" s="2" t="s">
        <v>110</v>
      </c>
      <c r="K13" s="2"/>
      <c r="L13" s="2">
        <v>1</v>
      </c>
      <c r="M13" s="2">
        <v>1.5</v>
      </c>
      <c r="N13" s="2">
        <f t="shared" si="0"/>
        <v>0.89999999999999991</v>
      </c>
    </row>
    <row r="14" spans="1:18" x14ac:dyDescent="0.2">
      <c r="A14" t="s">
        <v>141</v>
      </c>
      <c r="B14">
        <v>55</v>
      </c>
      <c r="C14">
        <v>77145127</v>
      </c>
      <c r="D14" t="s">
        <v>68</v>
      </c>
      <c r="E14" t="s">
        <v>69</v>
      </c>
      <c r="F14" s="2"/>
      <c r="G14" s="2">
        <v>0</v>
      </c>
      <c r="H14" s="2">
        <v>2</v>
      </c>
      <c r="I14" s="2">
        <v>3.4</v>
      </c>
      <c r="J14" s="2" t="s">
        <v>110</v>
      </c>
      <c r="K14" s="2"/>
      <c r="L14" s="2">
        <f>(0.05*G14)+H14/10+(0.075*I14)</f>
        <v>0.45500000000000002</v>
      </c>
      <c r="M14" s="2">
        <v>1.5</v>
      </c>
      <c r="N14" s="2">
        <f t="shared" si="0"/>
        <v>0.89999999999999991</v>
      </c>
    </row>
    <row r="15" spans="1:18" x14ac:dyDescent="0.2">
      <c r="A15" t="s">
        <v>142</v>
      </c>
      <c r="B15">
        <v>60</v>
      </c>
      <c r="C15">
        <v>75930961</v>
      </c>
      <c r="D15" t="s">
        <v>76</v>
      </c>
      <c r="E15" t="s">
        <v>36</v>
      </c>
      <c r="F15" s="2">
        <v>7</v>
      </c>
      <c r="G15" s="2" t="s">
        <v>110</v>
      </c>
      <c r="H15" s="2">
        <v>2</v>
      </c>
      <c r="I15" s="2">
        <v>9.4</v>
      </c>
      <c r="J15" s="2">
        <v>9.0777777777777775</v>
      </c>
      <c r="K15" s="2">
        <v>5</v>
      </c>
      <c r="L15" s="2">
        <f>(0.05*F15)+H15/10+(0.075*I15)+(0.075*J15)+0.05*K15</f>
        <v>2.1858333333333331</v>
      </c>
      <c r="M15" s="2">
        <v>1.5</v>
      </c>
      <c r="N15" s="2">
        <f t="shared" si="0"/>
        <v>0.89999999999999991</v>
      </c>
    </row>
    <row r="16" spans="1:18" x14ac:dyDescent="0.2">
      <c r="A16" t="s">
        <v>143</v>
      </c>
      <c r="B16">
        <v>68</v>
      </c>
      <c r="C16">
        <v>77139798</v>
      </c>
      <c r="D16" t="s">
        <v>86</v>
      </c>
      <c r="E16" t="s">
        <v>87</v>
      </c>
      <c r="F16" s="2">
        <v>2</v>
      </c>
      <c r="G16" s="2">
        <v>10</v>
      </c>
      <c r="H16" s="2">
        <v>3</v>
      </c>
      <c r="I16" s="2">
        <v>0.6</v>
      </c>
      <c r="J16" s="2">
        <v>8.25</v>
      </c>
      <c r="K16" s="2">
        <v>0</v>
      </c>
      <c r="L16" s="2">
        <f>(0.05*F16+0.05*G16)+H16/10+(0.075*I16)+(0.075*J16)</f>
        <v>1.56375</v>
      </c>
      <c r="M16" s="2">
        <v>1.5</v>
      </c>
      <c r="N16" s="2">
        <f t="shared" si="0"/>
        <v>0.89999999999999991</v>
      </c>
    </row>
    <row r="17" spans="1:14" x14ac:dyDescent="0.2">
      <c r="A17" t="s">
        <v>144</v>
      </c>
      <c r="B17">
        <v>77</v>
      </c>
      <c r="C17">
        <v>77945477</v>
      </c>
      <c r="D17" t="s">
        <v>99</v>
      </c>
      <c r="E17" t="s">
        <v>100</v>
      </c>
      <c r="F17" s="2">
        <v>7</v>
      </c>
      <c r="G17" s="2">
        <v>7.75</v>
      </c>
      <c r="H17" s="2">
        <v>7</v>
      </c>
      <c r="I17" s="2">
        <v>2</v>
      </c>
      <c r="J17" s="2">
        <v>7.55</v>
      </c>
      <c r="K17" s="2">
        <v>7</v>
      </c>
      <c r="L17" s="2">
        <f>(0.05*F17+0.05*G17)+H17/10+(0.075*I17)+(0.075*J17)+0.05*K17</f>
        <v>2.5037499999999997</v>
      </c>
      <c r="M17" s="2">
        <v>1.5</v>
      </c>
      <c r="N17" s="2">
        <f t="shared" si="0"/>
        <v>0.89999999999999991</v>
      </c>
    </row>
    <row r="18" spans="1:14" x14ac:dyDescent="0.2">
      <c r="A18" t="s">
        <v>145</v>
      </c>
      <c r="B18">
        <v>14</v>
      </c>
      <c r="C18">
        <v>77171058</v>
      </c>
      <c r="D18" t="s">
        <v>20</v>
      </c>
      <c r="E18" t="s">
        <v>21</v>
      </c>
      <c r="F18" s="2">
        <v>7</v>
      </c>
      <c r="G18" s="2">
        <v>5.75</v>
      </c>
      <c r="H18" s="2">
        <v>4</v>
      </c>
      <c r="I18" s="2">
        <v>4.5999999999999996</v>
      </c>
      <c r="J18" s="2">
        <v>9.3000000000000007</v>
      </c>
      <c r="K18" s="2">
        <v>8</v>
      </c>
      <c r="L18" s="2">
        <f>(0.05*F18+0.05*G18)+H18/10+(0.075*I18)+(0.075*J18)+0.05*K18</f>
        <v>2.48</v>
      </c>
      <c r="M18" s="2">
        <v>2</v>
      </c>
      <c r="N18" s="2">
        <f t="shared" si="0"/>
        <v>1.2</v>
      </c>
    </row>
    <row r="19" spans="1:14" x14ac:dyDescent="0.2">
      <c r="A19" t="s">
        <v>146</v>
      </c>
      <c r="B19">
        <v>26</v>
      </c>
      <c r="C19">
        <v>77024551</v>
      </c>
      <c r="D19" t="s">
        <v>35</v>
      </c>
      <c r="E19" t="s">
        <v>36</v>
      </c>
      <c r="F19" s="2">
        <v>0</v>
      </c>
      <c r="G19" s="2" t="s">
        <v>110</v>
      </c>
      <c r="H19" s="2">
        <v>2</v>
      </c>
      <c r="I19" s="2"/>
      <c r="J19" s="2">
        <v>2.8</v>
      </c>
      <c r="K19" s="2"/>
      <c r="L19" s="2">
        <f>(0.05*F19)+H19/10+(0.075*J19)</f>
        <v>0.41000000000000003</v>
      </c>
      <c r="M19" s="2">
        <v>2</v>
      </c>
      <c r="N19" s="2">
        <f t="shared" si="0"/>
        <v>1.2</v>
      </c>
    </row>
    <row r="20" spans="1:14" x14ac:dyDescent="0.2">
      <c r="A20" t="s">
        <v>147</v>
      </c>
      <c r="B20">
        <v>66</v>
      </c>
      <c r="C20">
        <v>77448714</v>
      </c>
      <c r="D20" t="s">
        <v>83</v>
      </c>
      <c r="E20" t="s">
        <v>60</v>
      </c>
      <c r="F20" s="2">
        <v>8</v>
      </c>
      <c r="G20" s="2">
        <v>10</v>
      </c>
      <c r="H20" s="2">
        <v>9.5</v>
      </c>
      <c r="I20" s="2">
        <v>8.8000000000000007</v>
      </c>
      <c r="J20" s="2">
        <v>7.55</v>
      </c>
      <c r="K20" s="2">
        <v>9</v>
      </c>
      <c r="L20" s="2">
        <f>(0.05*F20)+H20/10+(0.075*I20)+(0.075*J20)+0.05*K20</f>
        <v>3.0262500000000001</v>
      </c>
      <c r="M20" s="2">
        <v>2</v>
      </c>
      <c r="N20" s="2">
        <f t="shared" si="0"/>
        <v>1.2</v>
      </c>
    </row>
    <row r="21" spans="1:14" x14ac:dyDescent="0.2">
      <c r="A21" t="s">
        <v>148</v>
      </c>
      <c r="B21">
        <v>72</v>
      </c>
      <c r="C21">
        <v>76069268</v>
      </c>
      <c r="D21" t="s">
        <v>92</v>
      </c>
      <c r="E21" t="s">
        <v>93</v>
      </c>
      <c r="F21" s="2">
        <v>5</v>
      </c>
      <c r="G21" s="2">
        <v>10</v>
      </c>
      <c r="H21" s="2">
        <v>2</v>
      </c>
      <c r="I21" s="2">
        <v>9.4</v>
      </c>
      <c r="J21" s="2">
        <v>10</v>
      </c>
      <c r="K21" s="2">
        <v>10</v>
      </c>
      <c r="L21" s="2">
        <f t="shared" ref="L21:L31" si="1">(0.05*F21+0.05*G21)+H21/10+(0.075*I21)+(0.075*J21)+0.05*K21</f>
        <v>2.9049999999999998</v>
      </c>
      <c r="M21" s="2">
        <v>2.2999999999999998</v>
      </c>
      <c r="N21" s="2">
        <f t="shared" si="0"/>
        <v>1.38</v>
      </c>
    </row>
    <row r="22" spans="1:14" x14ac:dyDescent="0.2">
      <c r="A22" t="s">
        <v>149</v>
      </c>
      <c r="B22">
        <v>80</v>
      </c>
      <c r="C22">
        <v>76589666</v>
      </c>
      <c r="D22" t="s">
        <v>106</v>
      </c>
      <c r="E22" t="s">
        <v>107</v>
      </c>
      <c r="F22" s="2">
        <v>7</v>
      </c>
      <c r="G22" s="2">
        <v>8.5</v>
      </c>
      <c r="H22" s="2">
        <v>4</v>
      </c>
      <c r="I22" s="2">
        <v>2</v>
      </c>
      <c r="J22" s="2">
        <v>9.7777777777777786</v>
      </c>
      <c r="K22" s="2">
        <v>7</v>
      </c>
      <c r="L22" s="2">
        <f t="shared" si="1"/>
        <v>2.4083333333333337</v>
      </c>
      <c r="M22" s="2">
        <v>2.2999999999999998</v>
      </c>
      <c r="N22" s="2">
        <f t="shared" si="0"/>
        <v>1.38</v>
      </c>
    </row>
    <row r="23" spans="1:14" x14ac:dyDescent="0.2">
      <c r="A23" t="s">
        <v>150</v>
      </c>
      <c r="B23">
        <v>6</v>
      </c>
      <c r="C23">
        <v>72267211</v>
      </c>
      <c r="D23" t="s">
        <v>12</v>
      </c>
      <c r="E23" t="s">
        <v>13</v>
      </c>
      <c r="F23" s="2">
        <v>9</v>
      </c>
      <c r="G23" s="2">
        <v>0.5</v>
      </c>
      <c r="H23" s="2">
        <v>5</v>
      </c>
      <c r="I23" s="2">
        <v>10</v>
      </c>
      <c r="J23" s="2">
        <v>9.6</v>
      </c>
      <c r="K23" s="2">
        <v>10</v>
      </c>
      <c r="L23" s="2">
        <f t="shared" si="1"/>
        <v>2.9450000000000003</v>
      </c>
      <c r="M23" s="2">
        <v>2.5</v>
      </c>
      <c r="N23" s="2">
        <f t="shared" si="0"/>
        <v>1.5</v>
      </c>
    </row>
    <row r="24" spans="1:14" x14ac:dyDescent="0.2">
      <c r="A24" t="s">
        <v>151</v>
      </c>
      <c r="B24">
        <v>25</v>
      </c>
      <c r="C24">
        <v>78153587</v>
      </c>
      <c r="D24" t="s">
        <v>33</v>
      </c>
      <c r="E24" t="s">
        <v>34</v>
      </c>
      <c r="F24" s="2">
        <v>6</v>
      </c>
      <c r="G24" s="2">
        <v>8.5</v>
      </c>
      <c r="H24" s="2">
        <v>4</v>
      </c>
      <c r="I24" s="2">
        <v>9.4</v>
      </c>
      <c r="J24" s="2">
        <v>10</v>
      </c>
      <c r="K24" s="2">
        <v>10</v>
      </c>
      <c r="L24" s="2">
        <f t="shared" si="1"/>
        <v>3.08</v>
      </c>
      <c r="M24" s="2">
        <v>2.5</v>
      </c>
      <c r="N24" s="2">
        <f t="shared" si="0"/>
        <v>1.5</v>
      </c>
    </row>
    <row r="25" spans="1:14" x14ac:dyDescent="0.2">
      <c r="A25" t="s">
        <v>152</v>
      </c>
      <c r="B25">
        <v>29</v>
      </c>
      <c r="C25">
        <v>15517417</v>
      </c>
      <c r="D25" t="s">
        <v>39</v>
      </c>
      <c r="E25" t="s">
        <v>40</v>
      </c>
      <c r="F25" s="2"/>
      <c r="G25" s="2">
        <v>1.25</v>
      </c>
      <c r="H25" s="2">
        <v>9</v>
      </c>
      <c r="I25" s="2">
        <v>4.2</v>
      </c>
      <c r="J25" s="2">
        <v>7.3</v>
      </c>
      <c r="K25" s="2">
        <v>8</v>
      </c>
      <c r="L25" s="2">
        <f t="shared" si="1"/>
        <v>2.2250000000000001</v>
      </c>
      <c r="M25" s="2">
        <v>2.5</v>
      </c>
      <c r="N25" s="2">
        <f t="shared" si="0"/>
        <v>1.5</v>
      </c>
    </row>
    <row r="26" spans="1:14" x14ac:dyDescent="0.2">
      <c r="A26" t="s">
        <v>153</v>
      </c>
      <c r="B26">
        <v>51</v>
      </c>
      <c r="C26">
        <v>78267597</v>
      </c>
      <c r="D26" t="s">
        <v>63</v>
      </c>
      <c r="E26" t="s">
        <v>64</v>
      </c>
      <c r="F26" s="2">
        <v>8</v>
      </c>
      <c r="G26" s="2">
        <v>10</v>
      </c>
      <c r="H26" s="2">
        <v>4</v>
      </c>
      <c r="I26" s="2">
        <v>7.6</v>
      </c>
      <c r="J26" s="2">
        <v>8.6</v>
      </c>
      <c r="K26" s="2">
        <v>9</v>
      </c>
      <c r="L26" s="2">
        <f t="shared" si="1"/>
        <v>2.9650000000000003</v>
      </c>
      <c r="M26" s="2">
        <v>2.5</v>
      </c>
      <c r="N26" s="2">
        <f t="shared" si="0"/>
        <v>1.5</v>
      </c>
    </row>
    <row r="27" spans="1:14" x14ac:dyDescent="0.2">
      <c r="A27" t="s">
        <v>154</v>
      </c>
      <c r="B27">
        <v>56</v>
      </c>
      <c r="C27">
        <v>74744992</v>
      </c>
      <c r="D27" t="s">
        <v>70</v>
      </c>
      <c r="E27" t="s">
        <v>71</v>
      </c>
      <c r="F27" s="2">
        <v>6</v>
      </c>
      <c r="G27" s="2">
        <v>5.5</v>
      </c>
      <c r="H27" s="2">
        <v>4</v>
      </c>
      <c r="I27" s="2">
        <v>9.4</v>
      </c>
      <c r="J27" s="2">
        <v>5.8</v>
      </c>
      <c r="K27" s="2">
        <v>10</v>
      </c>
      <c r="L27" s="2">
        <f t="shared" si="1"/>
        <v>2.6150000000000002</v>
      </c>
      <c r="M27" s="2">
        <v>2.5</v>
      </c>
      <c r="N27" s="2">
        <f t="shared" si="0"/>
        <v>1.5</v>
      </c>
    </row>
    <row r="28" spans="1:14" x14ac:dyDescent="0.2">
      <c r="A28" t="s">
        <v>155</v>
      </c>
      <c r="B28">
        <v>81</v>
      </c>
      <c r="C28">
        <v>77389094</v>
      </c>
      <c r="D28" t="s">
        <v>108</v>
      </c>
      <c r="E28" t="s">
        <v>109</v>
      </c>
      <c r="F28" s="2">
        <v>6</v>
      </c>
      <c r="G28" s="2">
        <v>7.75</v>
      </c>
      <c r="H28" s="2">
        <v>5</v>
      </c>
      <c r="I28" s="2">
        <v>4.2</v>
      </c>
      <c r="J28" s="2">
        <v>7.3</v>
      </c>
      <c r="K28" s="2">
        <v>8</v>
      </c>
      <c r="L28" s="2">
        <f t="shared" si="1"/>
        <v>2.4499999999999997</v>
      </c>
      <c r="M28" s="2">
        <v>2.5</v>
      </c>
      <c r="N28" s="2">
        <f t="shared" si="0"/>
        <v>1.5</v>
      </c>
    </row>
    <row r="29" spans="1:14" x14ac:dyDescent="0.2">
      <c r="A29" t="s">
        <v>156</v>
      </c>
      <c r="B29">
        <v>46</v>
      </c>
      <c r="C29">
        <v>78003341</v>
      </c>
      <c r="D29" t="s">
        <v>59</v>
      </c>
      <c r="E29" t="s">
        <v>50</v>
      </c>
      <c r="F29" s="2">
        <v>6</v>
      </c>
      <c r="G29" s="2">
        <v>5.5</v>
      </c>
      <c r="H29" s="2">
        <v>8</v>
      </c>
      <c r="I29" s="2">
        <v>9.4</v>
      </c>
      <c r="J29" s="2">
        <v>5.8</v>
      </c>
      <c r="K29" s="2">
        <v>10</v>
      </c>
      <c r="L29" s="2">
        <f t="shared" si="1"/>
        <v>3.0150000000000001</v>
      </c>
      <c r="M29" s="2">
        <v>2.75</v>
      </c>
      <c r="N29" s="2">
        <f t="shared" si="0"/>
        <v>1.65</v>
      </c>
    </row>
    <row r="30" spans="1:14" x14ac:dyDescent="0.2">
      <c r="A30" t="s">
        <v>157</v>
      </c>
      <c r="B30">
        <v>16</v>
      </c>
      <c r="C30" t="s">
        <v>22</v>
      </c>
      <c r="D30" t="s">
        <v>23</v>
      </c>
      <c r="E30" t="s">
        <v>24</v>
      </c>
      <c r="F30" s="2">
        <v>8</v>
      </c>
      <c r="G30" s="2">
        <v>3</v>
      </c>
      <c r="H30" s="2">
        <v>4</v>
      </c>
      <c r="I30" s="2">
        <v>7.6</v>
      </c>
      <c r="J30" s="2">
        <v>4.05</v>
      </c>
      <c r="K30" s="2">
        <v>6</v>
      </c>
      <c r="L30" s="2">
        <f t="shared" si="1"/>
        <v>2.1237500000000002</v>
      </c>
      <c r="M30" s="2">
        <v>3</v>
      </c>
      <c r="N30" s="2">
        <f t="shared" si="0"/>
        <v>1.7999999999999998</v>
      </c>
    </row>
    <row r="31" spans="1:14" x14ac:dyDescent="0.2">
      <c r="A31" t="s">
        <v>158</v>
      </c>
      <c r="B31">
        <v>42</v>
      </c>
      <c r="C31">
        <v>77154743</v>
      </c>
      <c r="D31" t="s">
        <v>57</v>
      </c>
      <c r="E31" t="s">
        <v>58</v>
      </c>
      <c r="F31" s="2">
        <v>9</v>
      </c>
      <c r="G31" s="2">
        <v>9.5</v>
      </c>
      <c r="H31" s="2">
        <v>10</v>
      </c>
      <c r="I31" s="2">
        <v>2</v>
      </c>
      <c r="J31" s="2">
        <v>7.55</v>
      </c>
      <c r="K31" s="2">
        <v>7</v>
      </c>
      <c r="L31" s="2">
        <f t="shared" si="1"/>
        <v>2.9912500000000004</v>
      </c>
      <c r="M31" s="2">
        <v>3</v>
      </c>
      <c r="N31" s="2">
        <f t="shared" si="0"/>
        <v>1.7999999999999998</v>
      </c>
    </row>
    <row r="32" spans="1:14" x14ac:dyDescent="0.2">
      <c r="A32" t="s">
        <v>159</v>
      </c>
      <c r="B32">
        <v>76</v>
      </c>
      <c r="C32">
        <v>79149584</v>
      </c>
      <c r="D32" t="s">
        <v>97</v>
      </c>
      <c r="E32" t="s">
        <v>98</v>
      </c>
      <c r="F32" s="2">
        <v>5</v>
      </c>
      <c r="G32" s="2" t="s">
        <v>110</v>
      </c>
      <c r="H32" s="2">
        <v>4</v>
      </c>
      <c r="I32" s="2">
        <v>5</v>
      </c>
      <c r="J32" s="2">
        <v>4.2111111111111104</v>
      </c>
      <c r="K32" s="2">
        <v>7</v>
      </c>
      <c r="L32" s="2">
        <f>(0.05*F32)+H32/10+(0.075*I32)+(0.075*J32)+0.05*K32</f>
        <v>1.6908333333333332</v>
      </c>
      <c r="M32" s="2">
        <v>3</v>
      </c>
      <c r="N32" s="2">
        <f t="shared" si="0"/>
        <v>1.7999999999999998</v>
      </c>
    </row>
    <row r="33" spans="1:14" x14ac:dyDescent="0.2">
      <c r="A33" t="s">
        <v>160</v>
      </c>
      <c r="B33">
        <v>30</v>
      </c>
      <c r="C33">
        <v>75943092</v>
      </c>
      <c r="D33" t="s">
        <v>41</v>
      </c>
      <c r="E33" t="s">
        <v>42</v>
      </c>
      <c r="F33" s="2">
        <v>8</v>
      </c>
      <c r="G33" s="2">
        <v>7.75</v>
      </c>
      <c r="H33" s="2">
        <v>5.5</v>
      </c>
      <c r="I33" s="2">
        <v>7.6</v>
      </c>
      <c r="J33" s="2">
        <v>7.8999999999999995</v>
      </c>
      <c r="K33" s="2">
        <v>7</v>
      </c>
      <c r="L33" s="2">
        <f t="shared" ref="L33:L41" si="2">(0.05*F33+0.05*G33)+H33/10+(0.075*I33)+(0.075*J33)+0.05*K33</f>
        <v>2.85</v>
      </c>
      <c r="M33" s="2">
        <v>3.5</v>
      </c>
      <c r="N33" s="2">
        <f t="shared" si="0"/>
        <v>4.95</v>
      </c>
    </row>
    <row r="34" spans="1:14" x14ac:dyDescent="0.2">
      <c r="A34" t="s">
        <v>161</v>
      </c>
      <c r="B34">
        <v>13</v>
      </c>
      <c r="C34">
        <v>79039053</v>
      </c>
      <c r="D34" t="s">
        <v>18</v>
      </c>
      <c r="E34" t="s">
        <v>19</v>
      </c>
      <c r="F34" s="2">
        <v>9</v>
      </c>
      <c r="G34" s="2">
        <v>10</v>
      </c>
      <c r="H34" s="2">
        <v>5</v>
      </c>
      <c r="I34" s="2">
        <v>5</v>
      </c>
      <c r="J34" s="2">
        <v>9.3000000000000007</v>
      </c>
      <c r="K34" s="2">
        <v>7</v>
      </c>
      <c r="L34" s="2">
        <f t="shared" si="2"/>
        <v>2.8725000000000001</v>
      </c>
      <c r="M34" s="2">
        <v>3.5</v>
      </c>
      <c r="N34" s="2">
        <f t="shared" si="0"/>
        <v>4.9725000000000001</v>
      </c>
    </row>
    <row r="35" spans="1:14" x14ac:dyDescent="0.2">
      <c r="A35" t="s">
        <v>162</v>
      </c>
      <c r="B35">
        <v>31</v>
      </c>
      <c r="C35">
        <v>26532308</v>
      </c>
      <c r="D35" t="s">
        <v>43</v>
      </c>
      <c r="E35" t="s">
        <v>44</v>
      </c>
      <c r="F35" s="2">
        <v>8</v>
      </c>
      <c r="G35" s="2">
        <v>10</v>
      </c>
      <c r="H35" s="2">
        <v>6</v>
      </c>
      <c r="I35" s="2">
        <v>3</v>
      </c>
      <c r="J35" s="2">
        <v>9.3000000000000007</v>
      </c>
      <c r="K35" s="2">
        <v>10</v>
      </c>
      <c r="L35" s="2">
        <f t="shared" si="2"/>
        <v>2.9225000000000003</v>
      </c>
      <c r="M35" s="2">
        <v>3.5</v>
      </c>
      <c r="N35" s="2">
        <f t="shared" ref="N35:N66" si="3">IF(M35&gt;=3.5,L35+0.6*M35,0.6*M35)</f>
        <v>5.0225000000000009</v>
      </c>
    </row>
    <row r="36" spans="1:14" x14ac:dyDescent="0.2">
      <c r="A36" t="s">
        <v>163</v>
      </c>
      <c r="B36">
        <v>59</v>
      </c>
      <c r="C36">
        <v>77966923</v>
      </c>
      <c r="D36" t="s">
        <v>75</v>
      </c>
      <c r="E36" t="s">
        <v>42</v>
      </c>
      <c r="F36" s="2">
        <v>7</v>
      </c>
      <c r="G36" s="2">
        <v>7.75</v>
      </c>
      <c r="H36" s="2">
        <v>10</v>
      </c>
      <c r="I36" s="2">
        <v>9.4</v>
      </c>
      <c r="J36" s="2">
        <v>9.0777777777777775</v>
      </c>
      <c r="K36" s="2">
        <v>5</v>
      </c>
      <c r="L36" s="2">
        <f t="shared" si="2"/>
        <v>3.3733333333333331</v>
      </c>
      <c r="M36" s="2">
        <v>3.5</v>
      </c>
      <c r="N36" s="2">
        <f t="shared" si="3"/>
        <v>5.4733333333333327</v>
      </c>
    </row>
    <row r="37" spans="1:14" x14ac:dyDescent="0.2">
      <c r="A37" t="s">
        <v>164</v>
      </c>
      <c r="B37">
        <v>70</v>
      </c>
      <c r="C37">
        <v>77966918</v>
      </c>
      <c r="D37" t="s">
        <v>90</v>
      </c>
      <c r="E37" t="s">
        <v>91</v>
      </c>
      <c r="F37" s="2">
        <v>6</v>
      </c>
      <c r="G37" s="2">
        <v>10</v>
      </c>
      <c r="H37" s="2">
        <v>8.5</v>
      </c>
      <c r="I37" s="2">
        <v>7.6</v>
      </c>
      <c r="J37" s="2">
        <v>9.3000000000000007</v>
      </c>
      <c r="K37" s="2">
        <v>10</v>
      </c>
      <c r="L37" s="2">
        <f t="shared" si="2"/>
        <v>3.4174999999999995</v>
      </c>
      <c r="M37" s="2">
        <v>3.5</v>
      </c>
      <c r="N37" s="2">
        <f t="shared" si="3"/>
        <v>5.5175000000000001</v>
      </c>
    </row>
    <row r="38" spans="1:14" x14ac:dyDescent="0.2">
      <c r="A38" t="s">
        <v>165</v>
      </c>
      <c r="B38">
        <v>33</v>
      </c>
      <c r="C38">
        <v>77141794</v>
      </c>
      <c r="D38" t="s">
        <v>47</v>
      </c>
      <c r="E38" t="s">
        <v>48</v>
      </c>
      <c r="F38" s="2">
        <v>7</v>
      </c>
      <c r="G38" s="2">
        <v>5</v>
      </c>
      <c r="H38" s="2">
        <v>7</v>
      </c>
      <c r="I38" s="2">
        <v>6</v>
      </c>
      <c r="J38" s="2">
        <v>8</v>
      </c>
      <c r="K38" s="2">
        <v>6</v>
      </c>
      <c r="L38" s="2">
        <f t="shared" si="2"/>
        <v>2.6500000000000004</v>
      </c>
      <c r="M38" s="2">
        <v>3.7</v>
      </c>
      <c r="N38" s="2">
        <f t="shared" si="3"/>
        <v>4.870000000000001</v>
      </c>
    </row>
    <row r="39" spans="1:14" x14ac:dyDescent="0.2">
      <c r="A39" t="s">
        <v>166</v>
      </c>
      <c r="B39">
        <v>78</v>
      </c>
      <c r="C39">
        <v>78003728</v>
      </c>
      <c r="D39" t="s">
        <v>101</v>
      </c>
      <c r="E39" t="s">
        <v>102</v>
      </c>
      <c r="F39" s="2">
        <v>7</v>
      </c>
      <c r="G39" s="2">
        <v>6</v>
      </c>
      <c r="H39" s="2">
        <v>10</v>
      </c>
      <c r="I39" s="2">
        <v>5</v>
      </c>
      <c r="J39" s="2">
        <v>7.8999999999999995</v>
      </c>
      <c r="K39" s="2">
        <v>10</v>
      </c>
      <c r="L39" s="2">
        <f t="shared" si="2"/>
        <v>3.1175000000000002</v>
      </c>
      <c r="M39" s="2">
        <v>3.8</v>
      </c>
      <c r="N39" s="2">
        <f t="shared" si="3"/>
        <v>5.3975</v>
      </c>
    </row>
    <row r="40" spans="1:14" x14ac:dyDescent="0.2">
      <c r="A40" t="s">
        <v>167</v>
      </c>
      <c r="B40">
        <v>4</v>
      </c>
      <c r="C40">
        <v>25620819</v>
      </c>
      <c r="D40" t="s">
        <v>9</v>
      </c>
      <c r="E40" t="s">
        <v>10</v>
      </c>
      <c r="F40" s="2">
        <v>1</v>
      </c>
      <c r="G40" s="2">
        <v>0.75</v>
      </c>
      <c r="H40" s="2">
        <v>3</v>
      </c>
      <c r="I40" s="2"/>
      <c r="J40" s="2">
        <v>8.6</v>
      </c>
      <c r="K40" s="2">
        <v>7</v>
      </c>
      <c r="L40" s="2">
        <f t="shared" si="2"/>
        <v>1.3825000000000001</v>
      </c>
      <c r="M40" s="2">
        <v>4</v>
      </c>
      <c r="N40" s="2">
        <f t="shared" si="3"/>
        <v>3.7824999999999998</v>
      </c>
    </row>
    <row r="41" spans="1:14" x14ac:dyDescent="0.2">
      <c r="A41" t="s">
        <v>168</v>
      </c>
      <c r="B41">
        <v>69</v>
      </c>
      <c r="C41">
        <v>54309508</v>
      </c>
      <c r="D41" t="s">
        <v>88</v>
      </c>
      <c r="E41" t="s">
        <v>89</v>
      </c>
      <c r="F41" s="2">
        <v>7</v>
      </c>
      <c r="G41" s="2">
        <v>9.5</v>
      </c>
      <c r="H41" s="2">
        <v>10</v>
      </c>
      <c r="I41" s="2">
        <v>9.4</v>
      </c>
      <c r="J41" s="2">
        <v>10</v>
      </c>
      <c r="K41" s="2">
        <v>10</v>
      </c>
      <c r="L41" s="2">
        <f t="shared" si="2"/>
        <v>3.7800000000000002</v>
      </c>
      <c r="M41" s="2">
        <v>4</v>
      </c>
      <c r="N41" s="2">
        <f t="shared" si="3"/>
        <v>6.18</v>
      </c>
    </row>
    <row r="42" spans="1:14" x14ac:dyDescent="0.2">
      <c r="A42" t="s">
        <v>169</v>
      </c>
      <c r="B42">
        <v>62</v>
      </c>
      <c r="C42">
        <v>77391248</v>
      </c>
      <c r="D42" t="s">
        <v>77</v>
      </c>
      <c r="E42" t="s">
        <v>78</v>
      </c>
      <c r="F42" s="2">
        <v>9</v>
      </c>
      <c r="G42" s="2">
        <v>10</v>
      </c>
      <c r="H42" s="2">
        <v>4.5</v>
      </c>
      <c r="I42" s="2">
        <v>9.4</v>
      </c>
      <c r="J42" s="2">
        <v>10</v>
      </c>
      <c r="K42" s="2">
        <v>10</v>
      </c>
      <c r="L42" s="2">
        <f>(0.05*F42)+H42/10+(0.075*I42)+(0.075*J42)+0.05*K42</f>
        <v>2.855</v>
      </c>
      <c r="M42" s="2">
        <v>4.25</v>
      </c>
      <c r="N42" s="2">
        <f t="shared" si="3"/>
        <v>5.4049999999999994</v>
      </c>
    </row>
    <row r="43" spans="1:14" x14ac:dyDescent="0.2">
      <c r="A43" t="s">
        <v>170</v>
      </c>
      <c r="B43">
        <v>28</v>
      </c>
      <c r="C43">
        <v>77447028</v>
      </c>
      <c r="D43" t="s">
        <v>37</v>
      </c>
      <c r="E43" t="s">
        <v>38</v>
      </c>
      <c r="F43" s="2">
        <v>7</v>
      </c>
      <c r="G43" s="2">
        <v>3.25</v>
      </c>
      <c r="H43" s="2">
        <v>2</v>
      </c>
      <c r="I43" s="2">
        <v>5</v>
      </c>
      <c r="J43" s="2">
        <v>9.7777777777777786</v>
      </c>
      <c r="K43" s="2">
        <v>7</v>
      </c>
      <c r="L43" s="2">
        <f t="shared" ref="L43:L52" si="4">(0.05*F43+0.05*G43)+H43/10+(0.075*I43)+(0.075*J43)+0.05*K43</f>
        <v>2.1708333333333334</v>
      </c>
      <c r="M43" s="2">
        <v>4.5</v>
      </c>
      <c r="N43" s="2">
        <f t="shared" si="3"/>
        <v>4.8708333333333336</v>
      </c>
    </row>
    <row r="44" spans="1:14" x14ac:dyDescent="0.2">
      <c r="A44" t="s">
        <v>171</v>
      </c>
      <c r="B44">
        <v>11</v>
      </c>
      <c r="C44">
        <v>23308700</v>
      </c>
      <c r="D44" t="s">
        <v>16</v>
      </c>
      <c r="E44" t="s">
        <v>17</v>
      </c>
      <c r="F44" s="2">
        <v>8</v>
      </c>
      <c r="G44" s="2">
        <v>9.5</v>
      </c>
      <c r="H44" s="2">
        <v>5.5</v>
      </c>
      <c r="I44" s="2">
        <v>9.4</v>
      </c>
      <c r="J44" s="2">
        <v>7.55</v>
      </c>
      <c r="K44" s="2">
        <v>10</v>
      </c>
      <c r="L44" s="2">
        <f t="shared" si="4"/>
        <v>3.19625</v>
      </c>
      <c r="M44" s="2">
        <v>4.5</v>
      </c>
      <c r="N44" s="2">
        <f t="shared" si="3"/>
        <v>5.8962500000000002</v>
      </c>
    </row>
    <row r="45" spans="1:14" x14ac:dyDescent="0.2">
      <c r="A45" t="s">
        <v>172</v>
      </c>
      <c r="B45">
        <v>2</v>
      </c>
      <c r="C45">
        <v>54313742</v>
      </c>
      <c r="D45" t="s">
        <v>7</v>
      </c>
      <c r="E45" t="s">
        <v>8</v>
      </c>
      <c r="F45" s="2">
        <v>7</v>
      </c>
      <c r="G45" s="2">
        <v>9.5</v>
      </c>
      <c r="H45" s="2">
        <v>2</v>
      </c>
      <c r="I45" s="2">
        <v>9.4</v>
      </c>
      <c r="J45" s="2">
        <v>10</v>
      </c>
      <c r="K45" s="2">
        <v>10</v>
      </c>
      <c r="L45" s="2">
        <f t="shared" si="4"/>
        <v>2.98</v>
      </c>
      <c r="M45" s="2">
        <v>5</v>
      </c>
      <c r="N45" s="2">
        <f t="shared" si="3"/>
        <v>5.98</v>
      </c>
    </row>
    <row r="46" spans="1:14" x14ac:dyDescent="0.2">
      <c r="A46" t="s">
        <v>173</v>
      </c>
      <c r="B46">
        <v>18</v>
      </c>
      <c r="C46">
        <v>77994508</v>
      </c>
      <c r="D46" t="s">
        <v>25</v>
      </c>
      <c r="E46" t="s">
        <v>26</v>
      </c>
      <c r="F46" s="2">
        <v>7</v>
      </c>
      <c r="G46" s="2">
        <v>10</v>
      </c>
      <c r="H46" s="2">
        <v>2</v>
      </c>
      <c r="I46" s="2">
        <v>9.4</v>
      </c>
      <c r="J46" s="2">
        <v>10</v>
      </c>
      <c r="K46" s="2">
        <v>10</v>
      </c>
      <c r="L46" s="2">
        <f t="shared" si="4"/>
        <v>3.0049999999999999</v>
      </c>
      <c r="M46" s="2">
        <v>5</v>
      </c>
      <c r="N46" s="2">
        <f t="shared" si="3"/>
        <v>6.0049999999999999</v>
      </c>
    </row>
    <row r="47" spans="1:14" x14ac:dyDescent="0.2">
      <c r="A47" t="s">
        <v>174</v>
      </c>
      <c r="B47">
        <v>53</v>
      </c>
      <c r="C47">
        <v>20888891</v>
      </c>
      <c r="D47" t="s">
        <v>67</v>
      </c>
      <c r="E47" t="s">
        <v>10</v>
      </c>
      <c r="F47" s="2">
        <v>9</v>
      </c>
      <c r="G47" s="2">
        <v>7</v>
      </c>
      <c r="H47" s="2">
        <v>10</v>
      </c>
      <c r="I47" s="2">
        <v>10</v>
      </c>
      <c r="J47" s="2">
        <v>8.25</v>
      </c>
      <c r="K47" s="2">
        <v>5</v>
      </c>
      <c r="L47" s="2">
        <f t="shared" si="4"/>
        <v>3.4187499999999997</v>
      </c>
      <c r="M47" s="2">
        <v>5</v>
      </c>
      <c r="N47" s="2">
        <f t="shared" si="3"/>
        <v>6.4187499999999993</v>
      </c>
    </row>
    <row r="48" spans="1:14" x14ac:dyDescent="0.2">
      <c r="A48" t="s">
        <v>175</v>
      </c>
      <c r="B48">
        <v>74</v>
      </c>
      <c r="C48">
        <v>77148735</v>
      </c>
      <c r="D48" t="s">
        <v>94</v>
      </c>
      <c r="E48" t="s">
        <v>95</v>
      </c>
      <c r="F48" s="2"/>
      <c r="G48" s="2">
        <v>10</v>
      </c>
      <c r="H48" s="2">
        <v>8.5</v>
      </c>
      <c r="I48" s="2">
        <v>9.4</v>
      </c>
      <c r="J48" s="2">
        <v>9.3000000000000007</v>
      </c>
      <c r="K48" s="2">
        <v>7</v>
      </c>
      <c r="L48" s="2">
        <f t="shared" si="4"/>
        <v>3.1025000000000005</v>
      </c>
      <c r="M48" s="2">
        <v>6</v>
      </c>
      <c r="N48" s="2">
        <f t="shared" si="3"/>
        <v>6.7025000000000006</v>
      </c>
    </row>
    <row r="49" spans="1:14" x14ac:dyDescent="0.2">
      <c r="A49" t="s">
        <v>176</v>
      </c>
      <c r="B49">
        <v>41</v>
      </c>
      <c r="C49">
        <v>77392320</v>
      </c>
      <c r="D49" t="s">
        <v>55</v>
      </c>
      <c r="E49" t="s">
        <v>56</v>
      </c>
      <c r="F49" s="2">
        <v>9</v>
      </c>
      <c r="G49" s="2">
        <v>7.75</v>
      </c>
      <c r="H49" s="2">
        <v>10</v>
      </c>
      <c r="I49" s="2">
        <v>5</v>
      </c>
      <c r="J49" s="2">
        <v>9.3000000000000007</v>
      </c>
      <c r="K49" s="2">
        <v>10</v>
      </c>
      <c r="L49" s="2">
        <f t="shared" si="4"/>
        <v>3.41</v>
      </c>
      <c r="M49" s="2">
        <v>6</v>
      </c>
      <c r="N49" s="2">
        <f t="shared" si="3"/>
        <v>7.01</v>
      </c>
    </row>
    <row r="50" spans="1:14" x14ac:dyDescent="0.2">
      <c r="A50" t="s">
        <v>177</v>
      </c>
      <c r="B50">
        <v>37</v>
      </c>
      <c r="C50">
        <v>21026143</v>
      </c>
      <c r="D50" t="s">
        <v>53</v>
      </c>
      <c r="E50" t="s">
        <v>54</v>
      </c>
      <c r="F50" s="2">
        <v>6</v>
      </c>
      <c r="G50" s="2">
        <v>8.5</v>
      </c>
      <c r="H50" s="2">
        <v>8</v>
      </c>
      <c r="I50" s="2">
        <v>10</v>
      </c>
      <c r="J50" s="2">
        <v>10</v>
      </c>
      <c r="K50" s="2">
        <v>8</v>
      </c>
      <c r="L50" s="2">
        <f t="shared" si="4"/>
        <v>3.4250000000000003</v>
      </c>
      <c r="M50" s="2">
        <v>6</v>
      </c>
      <c r="N50" s="2">
        <f t="shared" si="3"/>
        <v>7.0250000000000004</v>
      </c>
    </row>
    <row r="51" spans="1:14" x14ac:dyDescent="0.2">
      <c r="A51" t="s">
        <v>178</v>
      </c>
      <c r="B51">
        <v>52</v>
      </c>
      <c r="C51">
        <v>26299145</v>
      </c>
      <c r="D51" t="s">
        <v>65</v>
      </c>
      <c r="E51" t="s">
        <v>66</v>
      </c>
      <c r="F51" s="2">
        <v>9</v>
      </c>
      <c r="G51" s="2">
        <v>10</v>
      </c>
      <c r="H51" s="2">
        <v>10</v>
      </c>
      <c r="I51" s="2">
        <v>10</v>
      </c>
      <c r="J51" s="2">
        <v>10</v>
      </c>
      <c r="K51" s="2">
        <v>10</v>
      </c>
      <c r="L51" s="2">
        <f t="shared" si="4"/>
        <v>3.95</v>
      </c>
      <c r="M51" s="2">
        <v>6</v>
      </c>
      <c r="N51" s="2">
        <f t="shared" si="3"/>
        <v>7.55</v>
      </c>
    </row>
    <row r="52" spans="1:14" x14ac:dyDescent="0.2">
      <c r="A52" t="s">
        <v>179</v>
      </c>
      <c r="B52">
        <v>10</v>
      </c>
      <c r="C52">
        <v>77391685</v>
      </c>
      <c r="D52" t="s">
        <v>15</v>
      </c>
      <c r="E52" t="s">
        <v>11</v>
      </c>
      <c r="F52" s="2">
        <v>6</v>
      </c>
      <c r="G52" s="2">
        <v>10</v>
      </c>
      <c r="H52" s="2">
        <v>5</v>
      </c>
      <c r="I52" s="2">
        <v>9.4</v>
      </c>
      <c r="J52" s="2">
        <v>7.55</v>
      </c>
      <c r="K52" s="2">
        <v>10</v>
      </c>
      <c r="L52" s="2">
        <f t="shared" si="4"/>
        <v>3.07125</v>
      </c>
      <c r="M52" s="2">
        <v>6.5</v>
      </c>
      <c r="N52" s="2">
        <f t="shared" si="3"/>
        <v>6.9712499999999995</v>
      </c>
    </row>
    <row r="53" spans="1:14" x14ac:dyDescent="0.2">
      <c r="A53" t="s">
        <v>180</v>
      </c>
      <c r="B53">
        <v>67</v>
      </c>
      <c r="C53">
        <v>5985367</v>
      </c>
      <c r="D53" t="s">
        <v>84</v>
      </c>
      <c r="E53" t="s">
        <v>85</v>
      </c>
      <c r="F53" s="2">
        <v>8</v>
      </c>
      <c r="G53" s="2">
        <v>7.75</v>
      </c>
      <c r="H53" s="2">
        <v>10</v>
      </c>
      <c r="I53" s="2">
        <v>9.4</v>
      </c>
      <c r="J53" s="2">
        <v>8.25</v>
      </c>
      <c r="K53" s="2">
        <v>10</v>
      </c>
      <c r="L53" s="2">
        <f>(0.05*F53)+H53/10+(0.075*I53)+(0.075*J53)+0.05*K53</f>
        <v>3.2237499999999999</v>
      </c>
      <c r="M53" s="2">
        <v>6.5</v>
      </c>
      <c r="N53" s="2">
        <f t="shared" si="3"/>
        <v>7.1237499999999994</v>
      </c>
    </row>
    <row r="54" spans="1:14" x14ac:dyDescent="0.2">
      <c r="A54" t="s">
        <v>181</v>
      </c>
      <c r="B54">
        <v>32</v>
      </c>
      <c r="C54">
        <v>78107240</v>
      </c>
      <c r="D54" t="s">
        <v>45</v>
      </c>
      <c r="E54" t="s">
        <v>46</v>
      </c>
      <c r="F54" s="2">
        <v>8</v>
      </c>
      <c r="G54" s="2">
        <v>9.25</v>
      </c>
      <c r="H54" s="2">
        <v>10</v>
      </c>
      <c r="I54" s="2">
        <v>9.4</v>
      </c>
      <c r="J54" s="2">
        <v>10</v>
      </c>
      <c r="K54" s="2">
        <v>10</v>
      </c>
      <c r="L54" s="2">
        <f>(0.05*F54+0.05*G54)+H54/10+(0.075*I54)+(0.075*J54)+0.05*K54</f>
        <v>3.8174999999999999</v>
      </c>
      <c r="M54" s="2">
        <v>7</v>
      </c>
      <c r="N54" s="2">
        <f t="shared" si="3"/>
        <v>8.0175000000000001</v>
      </c>
    </row>
    <row r="55" spans="1:14" x14ac:dyDescent="0.2">
      <c r="A55" t="s">
        <v>182</v>
      </c>
      <c r="B55">
        <v>64</v>
      </c>
      <c r="C55">
        <v>48258823</v>
      </c>
      <c r="D55" t="s">
        <v>81</v>
      </c>
      <c r="E55" t="s">
        <v>82</v>
      </c>
      <c r="F55" s="2">
        <v>9</v>
      </c>
      <c r="G55" s="2">
        <v>7.75</v>
      </c>
      <c r="H55" s="2">
        <v>10</v>
      </c>
      <c r="I55" s="2">
        <v>9.4</v>
      </c>
      <c r="J55" s="2">
        <v>8.25</v>
      </c>
      <c r="K55" s="2">
        <v>10</v>
      </c>
      <c r="L55" s="2">
        <f>(0.05*F55)+H55/10+(0.075*I55)+(0.075*J55)+0.05*K55</f>
        <v>3.2737499999999997</v>
      </c>
      <c r="M55" s="2">
        <v>8</v>
      </c>
      <c r="N55" s="2">
        <f t="shared" si="3"/>
        <v>8.0737500000000004</v>
      </c>
    </row>
  </sheetData>
  <sortState xmlns:xlrd2="http://schemas.microsoft.com/office/spreadsheetml/2017/richdata2" ref="B3:N55">
    <sortCondition ref="M3:M55"/>
  </sortState>
  <mergeCells count="2">
    <mergeCell ref="F1:G1"/>
    <mergeCell ref="I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DB60-0060-654D-B622-FCCB5A9858D1}">
  <dimension ref="A1:I54"/>
  <sheetViews>
    <sheetView workbookViewId="0">
      <selection activeCell="I2" sqref="I2"/>
    </sheetView>
  </sheetViews>
  <sheetFormatPr baseColWidth="10" defaultRowHeight="15" x14ac:dyDescent="0.2"/>
  <sheetData>
    <row r="1" spans="1:9" x14ac:dyDescent="0.2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</row>
    <row r="2" spans="1:9" x14ac:dyDescent="0.2">
      <c r="A2" t="s">
        <v>130</v>
      </c>
      <c r="B2" s="2">
        <v>3</v>
      </c>
      <c r="C2" s="2">
        <v>5</v>
      </c>
      <c r="D2" s="2">
        <v>2</v>
      </c>
      <c r="E2" s="2">
        <v>2</v>
      </c>
      <c r="F2" s="2">
        <v>4.083333333333333</v>
      </c>
      <c r="G2" s="2"/>
      <c r="H2" s="2">
        <v>0</v>
      </c>
      <c r="I2" s="8">
        <v>0</v>
      </c>
    </row>
    <row r="3" spans="1:9" x14ac:dyDescent="0.2">
      <c r="A3" t="s">
        <v>131</v>
      </c>
      <c r="B3" s="2">
        <v>9</v>
      </c>
      <c r="C3" s="2">
        <v>10</v>
      </c>
      <c r="D3" s="2">
        <v>2</v>
      </c>
      <c r="E3" s="2">
        <v>8.8000000000000007</v>
      </c>
      <c r="F3" s="2">
        <v>7.55</v>
      </c>
      <c r="G3" s="2">
        <v>9</v>
      </c>
      <c r="H3" s="2">
        <v>0</v>
      </c>
      <c r="I3" s="8">
        <v>0</v>
      </c>
    </row>
    <row r="4" spans="1:9" x14ac:dyDescent="0.2">
      <c r="A4" t="s">
        <v>132</v>
      </c>
      <c r="B4" s="2">
        <v>2</v>
      </c>
      <c r="C4" s="2">
        <v>0.5</v>
      </c>
      <c r="D4" s="2">
        <v>2</v>
      </c>
      <c r="E4" s="2">
        <v>7.6</v>
      </c>
      <c r="F4" s="2">
        <v>4.05</v>
      </c>
      <c r="G4" s="2">
        <v>6</v>
      </c>
      <c r="H4" s="2">
        <v>0</v>
      </c>
      <c r="I4" s="8">
        <v>0</v>
      </c>
    </row>
    <row r="5" spans="1:9" x14ac:dyDescent="0.2">
      <c r="A5" t="s">
        <v>133</v>
      </c>
      <c r="B5" s="2">
        <v>9</v>
      </c>
      <c r="C5" s="2">
        <v>2.75</v>
      </c>
      <c r="D5" s="2">
        <v>4</v>
      </c>
      <c r="E5" s="2">
        <v>7.6</v>
      </c>
      <c r="F5" s="2" t="s">
        <v>110</v>
      </c>
      <c r="G5" s="2"/>
      <c r="H5" s="2">
        <v>1</v>
      </c>
      <c r="I5" s="8">
        <v>0.6</v>
      </c>
    </row>
    <row r="6" spans="1:9" x14ac:dyDescent="0.2">
      <c r="A6" t="s">
        <v>134</v>
      </c>
      <c r="B6" s="2">
        <v>2</v>
      </c>
      <c r="C6" s="2">
        <v>0.5</v>
      </c>
      <c r="D6" s="2">
        <v>2</v>
      </c>
      <c r="E6" s="2">
        <v>1.2</v>
      </c>
      <c r="F6" s="2" t="s">
        <v>110</v>
      </c>
      <c r="G6" s="2"/>
      <c r="H6" s="2">
        <v>1</v>
      </c>
      <c r="I6" s="8">
        <v>0.6</v>
      </c>
    </row>
    <row r="7" spans="1:9" x14ac:dyDescent="0.2">
      <c r="A7" t="s">
        <v>135</v>
      </c>
      <c r="B7" s="2">
        <v>3</v>
      </c>
      <c r="C7" s="2">
        <v>2</v>
      </c>
      <c r="D7" s="2">
        <v>7</v>
      </c>
      <c r="E7" s="2"/>
      <c r="F7" s="2" t="s">
        <v>110</v>
      </c>
      <c r="G7" s="2"/>
      <c r="H7" s="2">
        <v>1</v>
      </c>
      <c r="I7" s="8">
        <v>0.6</v>
      </c>
    </row>
    <row r="8" spans="1:9" x14ac:dyDescent="0.2">
      <c r="A8" t="s">
        <v>136</v>
      </c>
      <c r="B8" s="2"/>
      <c r="C8" s="2">
        <v>3</v>
      </c>
      <c r="D8" s="2">
        <v>2</v>
      </c>
      <c r="E8" s="2">
        <v>10</v>
      </c>
      <c r="F8" s="2">
        <v>9.6</v>
      </c>
      <c r="G8" s="2">
        <v>10</v>
      </c>
      <c r="H8" s="2">
        <v>1</v>
      </c>
      <c r="I8" s="8">
        <v>0.6</v>
      </c>
    </row>
    <row r="9" spans="1:9" x14ac:dyDescent="0.2">
      <c r="A9" t="s">
        <v>137</v>
      </c>
      <c r="B9" s="2">
        <v>3</v>
      </c>
      <c r="C9" s="2">
        <v>0.75</v>
      </c>
      <c r="D9" s="2">
        <v>4</v>
      </c>
      <c r="E9" s="2">
        <v>4.5999999999999996</v>
      </c>
      <c r="F9" s="2">
        <v>5.0999999999999996</v>
      </c>
      <c r="G9" s="2">
        <v>0</v>
      </c>
      <c r="H9" s="2">
        <v>1</v>
      </c>
      <c r="I9" s="8">
        <v>0.6</v>
      </c>
    </row>
    <row r="10" spans="1:9" x14ac:dyDescent="0.2">
      <c r="A10" t="s">
        <v>138</v>
      </c>
      <c r="B10" s="2">
        <v>6</v>
      </c>
      <c r="C10" s="2">
        <v>5.75</v>
      </c>
      <c r="D10" s="2">
        <v>2</v>
      </c>
      <c r="E10" s="2">
        <v>1.8</v>
      </c>
      <c r="F10" s="2">
        <v>5.15</v>
      </c>
      <c r="G10" s="2"/>
      <c r="H10" s="2">
        <v>1</v>
      </c>
      <c r="I10" s="8">
        <v>0.6</v>
      </c>
    </row>
    <row r="11" spans="1:9" x14ac:dyDescent="0.2">
      <c r="A11" t="s">
        <v>139</v>
      </c>
      <c r="B11" s="2">
        <v>6</v>
      </c>
      <c r="C11" s="2">
        <v>5.75</v>
      </c>
      <c r="D11" s="2">
        <v>5</v>
      </c>
      <c r="E11" s="2">
        <v>4.5999999999999996</v>
      </c>
      <c r="F11" s="2">
        <v>6.2277777777777779</v>
      </c>
      <c r="G11" s="2">
        <v>8</v>
      </c>
      <c r="H11" s="2">
        <v>1.5</v>
      </c>
      <c r="I11" s="8">
        <v>0.9</v>
      </c>
    </row>
    <row r="12" spans="1:9" x14ac:dyDescent="0.2">
      <c r="A12" t="s">
        <v>140</v>
      </c>
      <c r="B12" s="2"/>
      <c r="C12" s="2" t="s">
        <v>110</v>
      </c>
      <c r="D12" s="2">
        <v>10</v>
      </c>
      <c r="E12" s="2"/>
      <c r="F12" s="2" t="s">
        <v>110</v>
      </c>
      <c r="G12" s="2"/>
      <c r="H12" s="2">
        <v>1.5</v>
      </c>
      <c r="I12" s="8">
        <v>0.9</v>
      </c>
    </row>
    <row r="13" spans="1:9" x14ac:dyDescent="0.2">
      <c r="A13" t="s">
        <v>141</v>
      </c>
      <c r="B13" s="2"/>
      <c r="C13" s="2">
        <v>0</v>
      </c>
      <c r="D13" s="2">
        <v>2</v>
      </c>
      <c r="E13" s="2">
        <v>3.4</v>
      </c>
      <c r="F13" s="2" t="s">
        <v>110</v>
      </c>
      <c r="G13" s="2"/>
      <c r="H13" s="2">
        <v>1.5</v>
      </c>
      <c r="I13" s="8">
        <v>0.9</v>
      </c>
    </row>
    <row r="14" spans="1:9" x14ac:dyDescent="0.2">
      <c r="A14" t="s">
        <v>142</v>
      </c>
      <c r="B14" s="2">
        <v>7</v>
      </c>
      <c r="C14" s="2" t="s">
        <v>110</v>
      </c>
      <c r="D14" s="2">
        <v>2</v>
      </c>
      <c r="E14" s="2">
        <v>9.4</v>
      </c>
      <c r="F14" s="2">
        <v>9.0777777777777775</v>
      </c>
      <c r="G14" s="2">
        <v>5</v>
      </c>
      <c r="H14" s="2">
        <v>1.5</v>
      </c>
      <c r="I14" s="8">
        <v>0.9</v>
      </c>
    </row>
    <row r="15" spans="1:9" x14ac:dyDescent="0.2">
      <c r="A15" t="s">
        <v>143</v>
      </c>
      <c r="B15" s="2">
        <v>2</v>
      </c>
      <c r="C15" s="2">
        <v>10</v>
      </c>
      <c r="D15" s="2">
        <v>3</v>
      </c>
      <c r="E15" s="2">
        <v>0.6</v>
      </c>
      <c r="F15" s="2">
        <v>8.25</v>
      </c>
      <c r="G15" s="2">
        <v>0</v>
      </c>
      <c r="H15" s="2">
        <v>1.5</v>
      </c>
      <c r="I15" s="8">
        <v>0.9</v>
      </c>
    </row>
    <row r="16" spans="1:9" x14ac:dyDescent="0.2">
      <c r="A16" t="s">
        <v>144</v>
      </c>
      <c r="B16" s="2">
        <v>7</v>
      </c>
      <c r="C16" s="2">
        <v>7.75</v>
      </c>
      <c r="D16" s="2">
        <v>7</v>
      </c>
      <c r="E16" s="2">
        <v>2</v>
      </c>
      <c r="F16" s="2">
        <v>7.55</v>
      </c>
      <c r="G16" s="2">
        <v>7</v>
      </c>
      <c r="H16" s="2">
        <v>1.5</v>
      </c>
      <c r="I16" s="8">
        <v>0.9</v>
      </c>
    </row>
    <row r="17" spans="1:9" x14ac:dyDescent="0.2">
      <c r="A17" t="s">
        <v>145</v>
      </c>
      <c r="B17" s="2">
        <v>7</v>
      </c>
      <c r="C17" s="2">
        <v>5.75</v>
      </c>
      <c r="D17" s="2">
        <v>4</v>
      </c>
      <c r="E17" s="2">
        <v>4.5999999999999996</v>
      </c>
      <c r="F17" s="2">
        <v>9.3000000000000007</v>
      </c>
      <c r="G17" s="2">
        <v>8</v>
      </c>
      <c r="H17" s="2">
        <v>2</v>
      </c>
      <c r="I17" s="8">
        <v>1.2</v>
      </c>
    </row>
    <row r="18" spans="1:9" x14ac:dyDescent="0.2">
      <c r="A18" t="s">
        <v>146</v>
      </c>
      <c r="B18" s="2">
        <v>0</v>
      </c>
      <c r="C18" s="2" t="s">
        <v>110</v>
      </c>
      <c r="D18" s="2">
        <v>2</v>
      </c>
      <c r="E18" s="2"/>
      <c r="F18" s="2">
        <v>2.8</v>
      </c>
      <c r="G18" s="2"/>
      <c r="H18" s="2">
        <v>2</v>
      </c>
      <c r="I18" s="8">
        <v>1.2</v>
      </c>
    </row>
    <row r="19" spans="1:9" x14ac:dyDescent="0.2">
      <c r="A19" t="s">
        <v>147</v>
      </c>
      <c r="B19" s="2">
        <v>8</v>
      </c>
      <c r="C19" s="2">
        <v>10</v>
      </c>
      <c r="D19" s="2">
        <v>9.5</v>
      </c>
      <c r="E19" s="2">
        <v>8.8000000000000007</v>
      </c>
      <c r="F19" s="2">
        <v>7.55</v>
      </c>
      <c r="G19" s="2">
        <v>9</v>
      </c>
      <c r="H19" s="2">
        <v>2</v>
      </c>
      <c r="I19" s="8">
        <v>1.2</v>
      </c>
    </row>
    <row r="20" spans="1:9" x14ac:dyDescent="0.2">
      <c r="A20" t="s">
        <v>148</v>
      </c>
      <c r="B20" s="2">
        <v>5</v>
      </c>
      <c r="C20" s="2">
        <v>10</v>
      </c>
      <c r="D20" s="2">
        <v>2</v>
      </c>
      <c r="E20" s="2">
        <v>9.4</v>
      </c>
      <c r="F20" s="2">
        <v>10</v>
      </c>
      <c r="G20" s="2">
        <v>10</v>
      </c>
      <c r="H20" s="2">
        <v>2.2999999999999998</v>
      </c>
      <c r="I20" s="8">
        <v>1.4</v>
      </c>
    </row>
    <row r="21" spans="1:9" x14ac:dyDescent="0.2">
      <c r="A21" t="s">
        <v>149</v>
      </c>
      <c r="B21" s="2">
        <v>7</v>
      </c>
      <c r="C21" s="2">
        <v>8.5</v>
      </c>
      <c r="D21" s="2">
        <v>4</v>
      </c>
      <c r="E21" s="2">
        <v>2</v>
      </c>
      <c r="F21" s="2">
        <v>9.7777777777777786</v>
      </c>
      <c r="G21" s="2">
        <v>7</v>
      </c>
      <c r="H21" s="2">
        <v>2.2999999999999998</v>
      </c>
      <c r="I21" s="8">
        <v>1.4</v>
      </c>
    </row>
    <row r="22" spans="1:9" x14ac:dyDescent="0.2">
      <c r="A22" t="s">
        <v>150</v>
      </c>
      <c r="B22" s="2">
        <v>9</v>
      </c>
      <c r="C22" s="2">
        <v>0.5</v>
      </c>
      <c r="D22" s="2">
        <v>5</v>
      </c>
      <c r="E22" s="2">
        <v>10</v>
      </c>
      <c r="F22" s="2">
        <v>9.6</v>
      </c>
      <c r="G22" s="2">
        <v>10</v>
      </c>
      <c r="H22" s="2">
        <v>2.5</v>
      </c>
      <c r="I22" s="8">
        <v>1.5</v>
      </c>
    </row>
    <row r="23" spans="1:9" x14ac:dyDescent="0.2">
      <c r="A23" t="s">
        <v>151</v>
      </c>
      <c r="B23" s="2">
        <v>6</v>
      </c>
      <c r="C23" s="2">
        <v>8.5</v>
      </c>
      <c r="D23" s="2">
        <v>4</v>
      </c>
      <c r="E23" s="2">
        <v>9.4</v>
      </c>
      <c r="F23" s="2">
        <v>10</v>
      </c>
      <c r="G23" s="2">
        <v>10</v>
      </c>
      <c r="H23" s="2">
        <v>2.5</v>
      </c>
      <c r="I23" s="8">
        <v>1.5</v>
      </c>
    </row>
    <row r="24" spans="1:9" x14ac:dyDescent="0.2">
      <c r="A24" t="s">
        <v>152</v>
      </c>
      <c r="B24" s="2"/>
      <c r="C24" s="2">
        <v>1.25</v>
      </c>
      <c r="D24" s="2">
        <v>9</v>
      </c>
      <c r="E24" s="2">
        <v>4.2</v>
      </c>
      <c r="F24" s="2">
        <v>7.3</v>
      </c>
      <c r="G24" s="2">
        <v>8</v>
      </c>
      <c r="H24" s="2">
        <v>2.5</v>
      </c>
      <c r="I24" s="8">
        <v>1.5</v>
      </c>
    </row>
    <row r="25" spans="1:9" x14ac:dyDescent="0.2">
      <c r="A25" t="s">
        <v>153</v>
      </c>
      <c r="B25" s="2">
        <v>8</v>
      </c>
      <c r="C25" s="2">
        <v>10</v>
      </c>
      <c r="D25" s="2">
        <v>4</v>
      </c>
      <c r="E25" s="2">
        <v>7.6</v>
      </c>
      <c r="F25" s="2">
        <v>8.6</v>
      </c>
      <c r="G25" s="2">
        <v>9</v>
      </c>
      <c r="H25" s="2">
        <v>2.5</v>
      </c>
      <c r="I25" s="8">
        <v>1.5</v>
      </c>
    </row>
    <row r="26" spans="1:9" x14ac:dyDescent="0.2">
      <c r="A26" t="s">
        <v>154</v>
      </c>
      <c r="B26" s="2">
        <v>6</v>
      </c>
      <c r="C26" s="2">
        <v>5.5</v>
      </c>
      <c r="D26" s="2">
        <v>4</v>
      </c>
      <c r="E26" s="2">
        <v>9.4</v>
      </c>
      <c r="F26" s="2">
        <v>5.8</v>
      </c>
      <c r="G26" s="2">
        <v>10</v>
      </c>
      <c r="H26" s="2">
        <v>2.5</v>
      </c>
      <c r="I26" s="8">
        <v>1.5</v>
      </c>
    </row>
    <row r="27" spans="1:9" x14ac:dyDescent="0.2">
      <c r="A27" t="s">
        <v>155</v>
      </c>
      <c r="B27" s="2">
        <v>6</v>
      </c>
      <c r="C27" s="2">
        <v>7.75</v>
      </c>
      <c r="D27" s="2">
        <v>5</v>
      </c>
      <c r="E27" s="2">
        <v>4.2</v>
      </c>
      <c r="F27" s="2">
        <v>7.3</v>
      </c>
      <c r="G27" s="2">
        <v>8</v>
      </c>
      <c r="H27" s="2">
        <v>2.5</v>
      </c>
      <c r="I27" s="8">
        <v>1.5</v>
      </c>
    </row>
    <row r="28" spans="1:9" x14ac:dyDescent="0.2">
      <c r="A28" t="s">
        <v>156</v>
      </c>
      <c r="B28" s="2">
        <v>6</v>
      </c>
      <c r="C28" s="2">
        <v>5.5</v>
      </c>
      <c r="D28" s="2">
        <v>8</v>
      </c>
      <c r="E28" s="2">
        <v>9.4</v>
      </c>
      <c r="F28" s="2">
        <v>5.8</v>
      </c>
      <c r="G28" s="2">
        <v>10</v>
      </c>
      <c r="H28" s="2">
        <v>2.75</v>
      </c>
      <c r="I28" s="8">
        <v>1.7</v>
      </c>
    </row>
    <row r="29" spans="1:9" x14ac:dyDescent="0.2">
      <c r="A29" t="s">
        <v>157</v>
      </c>
      <c r="B29" s="2">
        <v>8</v>
      </c>
      <c r="C29" s="2">
        <v>3</v>
      </c>
      <c r="D29" s="2">
        <v>4</v>
      </c>
      <c r="E29" s="2">
        <v>7.6</v>
      </c>
      <c r="F29" s="2">
        <v>4.05</v>
      </c>
      <c r="G29" s="2">
        <v>6</v>
      </c>
      <c r="H29" s="2">
        <v>3</v>
      </c>
      <c r="I29" s="8">
        <v>1.8</v>
      </c>
    </row>
    <row r="30" spans="1:9" x14ac:dyDescent="0.2">
      <c r="A30" t="s">
        <v>158</v>
      </c>
      <c r="B30" s="2">
        <v>9</v>
      </c>
      <c r="C30" s="2">
        <v>9.5</v>
      </c>
      <c r="D30" s="2">
        <v>10</v>
      </c>
      <c r="E30" s="2">
        <v>2</v>
      </c>
      <c r="F30" s="2">
        <v>7.55</v>
      </c>
      <c r="G30" s="2">
        <v>7</v>
      </c>
      <c r="H30" s="2">
        <v>3</v>
      </c>
      <c r="I30" s="8">
        <v>1.8</v>
      </c>
    </row>
    <row r="31" spans="1:9" x14ac:dyDescent="0.2">
      <c r="A31" t="s">
        <v>159</v>
      </c>
      <c r="B31" s="2">
        <v>5</v>
      </c>
      <c r="C31" s="2" t="s">
        <v>110</v>
      </c>
      <c r="D31" s="2">
        <v>4</v>
      </c>
      <c r="E31" s="2">
        <v>5</v>
      </c>
      <c r="F31" s="2">
        <v>4.2111111111111104</v>
      </c>
      <c r="G31" s="2">
        <v>7</v>
      </c>
      <c r="H31" s="2">
        <v>3</v>
      </c>
      <c r="I31" s="8">
        <v>1.8</v>
      </c>
    </row>
    <row r="32" spans="1:9" x14ac:dyDescent="0.2">
      <c r="A32" t="s">
        <v>160</v>
      </c>
      <c r="B32" s="2">
        <v>8</v>
      </c>
      <c r="C32" s="2">
        <v>7.75</v>
      </c>
      <c r="D32" s="2">
        <v>5.5</v>
      </c>
      <c r="E32" s="2">
        <v>7.6</v>
      </c>
      <c r="F32" s="2">
        <v>7.8999999999999995</v>
      </c>
      <c r="G32" s="2">
        <v>7</v>
      </c>
      <c r="H32" s="2">
        <v>3.5</v>
      </c>
      <c r="I32" s="8">
        <v>5</v>
      </c>
    </row>
    <row r="33" spans="1:9" x14ac:dyDescent="0.2">
      <c r="A33" t="s">
        <v>161</v>
      </c>
      <c r="B33" s="2">
        <v>9</v>
      </c>
      <c r="C33" s="2">
        <v>10</v>
      </c>
      <c r="D33" s="2">
        <v>5</v>
      </c>
      <c r="E33" s="2">
        <v>5</v>
      </c>
      <c r="F33" s="2">
        <v>9.3000000000000007</v>
      </c>
      <c r="G33" s="2">
        <v>7</v>
      </c>
      <c r="H33" s="2">
        <v>3.5</v>
      </c>
      <c r="I33" s="8">
        <v>5</v>
      </c>
    </row>
    <row r="34" spans="1:9" x14ac:dyDescent="0.2">
      <c r="A34" t="s">
        <v>162</v>
      </c>
      <c r="B34" s="2">
        <v>8</v>
      </c>
      <c r="C34" s="2">
        <v>10</v>
      </c>
      <c r="D34" s="2">
        <v>6</v>
      </c>
      <c r="E34" s="2">
        <v>3</v>
      </c>
      <c r="F34" s="2">
        <v>9.3000000000000007</v>
      </c>
      <c r="G34" s="2">
        <v>10</v>
      </c>
      <c r="H34" s="2">
        <v>3.5</v>
      </c>
      <c r="I34" s="8">
        <v>5</v>
      </c>
    </row>
    <row r="35" spans="1:9" x14ac:dyDescent="0.2">
      <c r="A35" t="s">
        <v>163</v>
      </c>
      <c r="B35" s="2">
        <v>7</v>
      </c>
      <c r="C35" s="2">
        <v>7.75</v>
      </c>
      <c r="D35" s="2">
        <v>10</v>
      </c>
      <c r="E35" s="2">
        <v>9.4</v>
      </c>
      <c r="F35" s="2">
        <v>9.0777777777777775</v>
      </c>
      <c r="G35" s="2">
        <v>5</v>
      </c>
      <c r="H35" s="2">
        <v>3.5</v>
      </c>
      <c r="I35" s="8">
        <v>5.5</v>
      </c>
    </row>
    <row r="36" spans="1:9" x14ac:dyDescent="0.2">
      <c r="A36" t="s">
        <v>164</v>
      </c>
      <c r="B36" s="2">
        <v>6</v>
      </c>
      <c r="C36" s="2">
        <v>10</v>
      </c>
      <c r="D36" s="2">
        <v>8.5</v>
      </c>
      <c r="E36" s="2">
        <v>7.6</v>
      </c>
      <c r="F36" s="2">
        <v>9.3000000000000007</v>
      </c>
      <c r="G36" s="2">
        <v>10</v>
      </c>
      <c r="H36" s="2">
        <v>3.5</v>
      </c>
      <c r="I36" s="8">
        <v>5.5</v>
      </c>
    </row>
    <row r="37" spans="1:9" x14ac:dyDescent="0.2">
      <c r="A37" t="s">
        <v>165</v>
      </c>
      <c r="B37" s="2">
        <v>7</v>
      </c>
      <c r="C37" s="2">
        <v>5</v>
      </c>
      <c r="D37" s="2">
        <v>7</v>
      </c>
      <c r="E37" s="2">
        <v>6</v>
      </c>
      <c r="F37" s="2">
        <v>8</v>
      </c>
      <c r="G37" s="2">
        <v>6</v>
      </c>
      <c r="H37" s="2">
        <v>3.7</v>
      </c>
      <c r="I37" s="8">
        <v>4.9000000000000004</v>
      </c>
    </row>
    <row r="38" spans="1:9" x14ac:dyDescent="0.2">
      <c r="A38" t="s">
        <v>166</v>
      </c>
      <c r="B38" s="2">
        <v>7</v>
      </c>
      <c r="C38" s="2">
        <v>6</v>
      </c>
      <c r="D38" s="2">
        <v>10</v>
      </c>
      <c r="E38" s="2">
        <v>5</v>
      </c>
      <c r="F38" s="2">
        <v>7.8999999999999995</v>
      </c>
      <c r="G38" s="2">
        <v>10</v>
      </c>
      <c r="H38" s="2">
        <v>3.8</v>
      </c>
      <c r="I38" s="8">
        <v>5.4</v>
      </c>
    </row>
    <row r="39" spans="1:9" x14ac:dyDescent="0.2">
      <c r="A39" t="s">
        <v>167</v>
      </c>
      <c r="B39" s="2">
        <v>1</v>
      </c>
      <c r="C39" s="2">
        <v>0.75</v>
      </c>
      <c r="D39" s="2">
        <v>3</v>
      </c>
      <c r="E39" s="2"/>
      <c r="F39" s="2">
        <v>8.6</v>
      </c>
      <c r="G39" s="2">
        <v>7</v>
      </c>
      <c r="H39" s="2">
        <v>4</v>
      </c>
      <c r="I39" s="8">
        <v>3.8</v>
      </c>
    </row>
    <row r="40" spans="1:9" x14ac:dyDescent="0.2">
      <c r="A40" t="s">
        <v>168</v>
      </c>
      <c r="B40" s="2">
        <v>7</v>
      </c>
      <c r="C40" s="2">
        <v>9.5</v>
      </c>
      <c r="D40" s="2">
        <v>10</v>
      </c>
      <c r="E40" s="2">
        <v>9.4</v>
      </c>
      <c r="F40" s="2">
        <v>10</v>
      </c>
      <c r="G40" s="2">
        <v>10</v>
      </c>
      <c r="H40" s="2">
        <v>4</v>
      </c>
      <c r="I40" s="8">
        <v>6.2</v>
      </c>
    </row>
    <row r="41" spans="1:9" x14ac:dyDescent="0.2">
      <c r="A41" t="s">
        <v>169</v>
      </c>
      <c r="B41" s="2">
        <v>9</v>
      </c>
      <c r="C41" s="2">
        <v>10</v>
      </c>
      <c r="D41" s="2">
        <v>4.5</v>
      </c>
      <c r="E41" s="2">
        <v>9.4</v>
      </c>
      <c r="F41" s="2">
        <v>10</v>
      </c>
      <c r="G41" s="2">
        <v>10</v>
      </c>
      <c r="H41" s="2">
        <v>4.25</v>
      </c>
      <c r="I41" s="8">
        <v>5.4</v>
      </c>
    </row>
    <row r="42" spans="1:9" x14ac:dyDescent="0.2">
      <c r="A42" t="s">
        <v>170</v>
      </c>
      <c r="B42" s="2">
        <v>7</v>
      </c>
      <c r="C42" s="2">
        <v>3.25</v>
      </c>
      <c r="D42" s="2">
        <v>2</v>
      </c>
      <c r="E42" s="2">
        <v>5</v>
      </c>
      <c r="F42" s="2">
        <v>9.7777777777777786</v>
      </c>
      <c r="G42" s="2">
        <v>7</v>
      </c>
      <c r="H42" s="2">
        <v>4.5</v>
      </c>
      <c r="I42" s="8">
        <v>4.9000000000000004</v>
      </c>
    </row>
    <row r="43" spans="1:9" x14ac:dyDescent="0.2">
      <c r="A43" t="s">
        <v>171</v>
      </c>
      <c r="B43" s="2">
        <v>8</v>
      </c>
      <c r="C43" s="2">
        <v>9.5</v>
      </c>
      <c r="D43" s="2">
        <v>5.5</v>
      </c>
      <c r="E43" s="2">
        <v>9.4</v>
      </c>
      <c r="F43" s="2">
        <v>7.55</v>
      </c>
      <c r="G43" s="2">
        <v>10</v>
      </c>
      <c r="H43" s="2">
        <v>4.5</v>
      </c>
      <c r="I43" s="8">
        <v>5.9</v>
      </c>
    </row>
    <row r="44" spans="1:9" x14ac:dyDescent="0.2">
      <c r="A44" t="s">
        <v>172</v>
      </c>
      <c r="B44" s="2">
        <v>7</v>
      </c>
      <c r="C44" s="2">
        <v>9.5</v>
      </c>
      <c r="D44" s="2">
        <v>2</v>
      </c>
      <c r="E44" s="2">
        <v>9.4</v>
      </c>
      <c r="F44" s="2">
        <v>10</v>
      </c>
      <c r="G44" s="2">
        <v>10</v>
      </c>
      <c r="H44" s="2">
        <v>5</v>
      </c>
      <c r="I44" s="8">
        <v>6</v>
      </c>
    </row>
    <row r="45" spans="1:9" x14ac:dyDescent="0.2">
      <c r="A45" t="s">
        <v>173</v>
      </c>
      <c r="B45" s="2">
        <v>7</v>
      </c>
      <c r="C45" s="2">
        <v>10</v>
      </c>
      <c r="D45" s="2">
        <v>2</v>
      </c>
      <c r="E45" s="2">
        <v>9.4</v>
      </c>
      <c r="F45" s="2">
        <v>10</v>
      </c>
      <c r="G45" s="2">
        <v>10</v>
      </c>
      <c r="H45" s="2">
        <v>5</v>
      </c>
      <c r="I45" s="8">
        <v>6</v>
      </c>
    </row>
    <row r="46" spans="1:9" x14ac:dyDescent="0.2">
      <c r="A46" t="s">
        <v>174</v>
      </c>
      <c r="B46" s="2">
        <v>9</v>
      </c>
      <c r="C46" s="2">
        <v>7</v>
      </c>
      <c r="D46" s="2">
        <v>10</v>
      </c>
      <c r="E46" s="2">
        <v>10</v>
      </c>
      <c r="F46" s="2">
        <v>8.25</v>
      </c>
      <c r="G46" s="2">
        <v>5</v>
      </c>
      <c r="H46" s="2">
        <v>5</v>
      </c>
      <c r="I46" s="8">
        <v>6.4</v>
      </c>
    </row>
    <row r="47" spans="1:9" x14ac:dyDescent="0.2">
      <c r="A47" t="s">
        <v>175</v>
      </c>
      <c r="B47" s="2"/>
      <c r="C47" s="2">
        <v>10</v>
      </c>
      <c r="D47" s="2">
        <v>8.5</v>
      </c>
      <c r="E47" s="2">
        <v>9.4</v>
      </c>
      <c r="F47" s="2">
        <v>9.3000000000000007</v>
      </c>
      <c r="G47" s="2">
        <v>7</v>
      </c>
      <c r="H47" s="2">
        <v>6</v>
      </c>
      <c r="I47" s="8">
        <v>6.7</v>
      </c>
    </row>
    <row r="48" spans="1:9" x14ac:dyDescent="0.2">
      <c r="A48" t="s">
        <v>176</v>
      </c>
      <c r="B48" s="2">
        <v>9</v>
      </c>
      <c r="C48" s="2">
        <v>7.75</v>
      </c>
      <c r="D48" s="2">
        <v>10</v>
      </c>
      <c r="E48" s="2">
        <v>5</v>
      </c>
      <c r="F48" s="2">
        <v>9.3000000000000007</v>
      </c>
      <c r="G48" s="2">
        <v>10</v>
      </c>
      <c r="H48" s="2">
        <v>6</v>
      </c>
      <c r="I48" s="8">
        <v>7</v>
      </c>
    </row>
    <row r="49" spans="1:9" x14ac:dyDescent="0.2">
      <c r="A49" t="s">
        <v>177</v>
      </c>
      <c r="B49" s="2">
        <v>6</v>
      </c>
      <c r="C49" s="2">
        <v>8.5</v>
      </c>
      <c r="D49" s="2">
        <v>8</v>
      </c>
      <c r="E49" s="2">
        <v>10</v>
      </c>
      <c r="F49" s="2">
        <v>10</v>
      </c>
      <c r="G49" s="2">
        <v>8</v>
      </c>
      <c r="H49" s="2">
        <v>6</v>
      </c>
      <c r="I49" s="8">
        <v>7</v>
      </c>
    </row>
    <row r="50" spans="1:9" x14ac:dyDescent="0.2">
      <c r="A50" t="s">
        <v>178</v>
      </c>
      <c r="B50" s="2">
        <v>9</v>
      </c>
      <c r="C50" s="2">
        <v>10</v>
      </c>
      <c r="D50" s="2">
        <v>10</v>
      </c>
      <c r="E50" s="2">
        <v>10</v>
      </c>
      <c r="F50" s="2">
        <v>10</v>
      </c>
      <c r="G50" s="2">
        <v>10</v>
      </c>
      <c r="H50" s="2">
        <v>6</v>
      </c>
      <c r="I50" s="8">
        <v>7.6</v>
      </c>
    </row>
    <row r="51" spans="1:9" x14ac:dyDescent="0.2">
      <c r="A51" t="s">
        <v>179</v>
      </c>
      <c r="B51" s="2">
        <v>6</v>
      </c>
      <c r="C51" s="2">
        <v>10</v>
      </c>
      <c r="D51" s="2">
        <v>5</v>
      </c>
      <c r="E51" s="2">
        <v>9.4</v>
      </c>
      <c r="F51" s="2">
        <v>7.55</v>
      </c>
      <c r="G51" s="2">
        <v>10</v>
      </c>
      <c r="H51" s="2">
        <v>6.5</v>
      </c>
      <c r="I51" s="8">
        <v>7</v>
      </c>
    </row>
    <row r="52" spans="1:9" x14ac:dyDescent="0.2">
      <c r="A52" t="s">
        <v>180</v>
      </c>
      <c r="B52" s="2">
        <v>8</v>
      </c>
      <c r="C52" s="2">
        <v>7.75</v>
      </c>
      <c r="D52" s="2">
        <v>10</v>
      </c>
      <c r="E52" s="2">
        <v>9.4</v>
      </c>
      <c r="F52" s="2">
        <v>8.25</v>
      </c>
      <c r="G52" s="2">
        <v>10</v>
      </c>
      <c r="H52" s="2">
        <v>6.5</v>
      </c>
      <c r="I52" s="8">
        <v>7.1</v>
      </c>
    </row>
    <row r="53" spans="1:9" x14ac:dyDescent="0.2">
      <c r="A53" t="s">
        <v>181</v>
      </c>
      <c r="B53" s="2">
        <v>8</v>
      </c>
      <c r="C53" s="2">
        <v>9.25</v>
      </c>
      <c r="D53" s="2">
        <v>10</v>
      </c>
      <c r="E53" s="2">
        <v>9.4</v>
      </c>
      <c r="F53" s="2">
        <v>10</v>
      </c>
      <c r="G53" s="2">
        <v>10</v>
      </c>
      <c r="H53" s="2">
        <v>7</v>
      </c>
      <c r="I53" s="8">
        <v>8</v>
      </c>
    </row>
    <row r="54" spans="1:9" x14ac:dyDescent="0.2">
      <c r="A54" t="s">
        <v>182</v>
      </c>
      <c r="B54" s="2">
        <v>9</v>
      </c>
      <c r="C54" s="2">
        <v>7.75</v>
      </c>
      <c r="D54" s="2">
        <v>10</v>
      </c>
      <c r="E54" s="2">
        <v>9.4</v>
      </c>
      <c r="F54" s="2">
        <v>8.25</v>
      </c>
      <c r="G54" s="2">
        <v>10</v>
      </c>
      <c r="H54" s="2">
        <v>8</v>
      </c>
      <c r="I54" s="8">
        <v>8.1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2CC7-F2C1-BA44-AEF7-ADD3F9ABC6F3}">
  <dimension ref="A1:C8"/>
  <sheetViews>
    <sheetView tabSelected="1" workbookViewId="0">
      <selection activeCell="E14" sqref="E14"/>
    </sheetView>
  </sheetViews>
  <sheetFormatPr baseColWidth="10" defaultRowHeight="15" x14ac:dyDescent="0.2"/>
  <cols>
    <col min="1" max="1" width="14.5" bestFit="1" customWidth="1"/>
    <col min="3" max="3" width="10.5" bestFit="1" customWidth="1"/>
  </cols>
  <sheetData>
    <row r="1" spans="1:3" x14ac:dyDescent="0.2">
      <c r="A1" t="s">
        <v>119</v>
      </c>
      <c r="B1" t="s">
        <v>183</v>
      </c>
      <c r="C1" t="s">
        <v>120</v>
      </c>
    </row>
    <row r="2" spans="1:3" x14ac:dyDescent="0.2">
      <c r="A2" t="s">
        <v>122</v>
      </c>
      <c r="B2" s="9">
        <f>1/20</f>
        <v>0.05</v>
      </c>
      <c r="C2">
        <v>7</v>
      </c>
    </row>
    <row r="3" spans="1:3" x14ac:dyDescent="0.2">
      <c r="A3" t="s">
        <v>123</v>
      </c>
      <c r="B3" s="9">
        <f>1/20</f>
        <v>0.05</v>
      </c>
      <c r="C3">
        <v>6</v>
      </c>
    </row>
    <row r="4" spans="1:3" x14ac:dyDescent="0.2">
      <c r="A4" t="s">
        <v>124</v>
      </c>
      <c r="B4" s="9">
        <f>1/10</f>
        <v>0.1</v>
      </c>
      <c r="C4">
        <v>2</v>
      </c>
    </row>
    <row r="5" spans="1:3" x14ac:dyDescent="0.2">
      <c r="A5" t="s">
        <v>125</v>
      </c>
      <c r="B5" s="9">
        <f>1/15</f>
        <v>6.6666666666666666E-2</v>
      </c>
      <c r="C5">
        <v>5</v>
      </c>
    </row>
    <row r="6" spans="1:3" x14ac:dyDescent="0.2">
      <c r="A6" t="s">
        <v>126</v>
      </c>
      <c r="B6" s="9">
        <f>1/15</f>
        <v>6.6666666666666666E-2</v>
      </c>
      <c r="C6">
        <v>4</v>
      </c>
    </row>
    <row r="7" spans="1:3" x14ac:dyDescent="0.2">
      <c r="A7" t="s">
        <v>127</v>
      </c>
      <c r="B7" s="9">
        <f>1/15</f>
        <v>6.6666666666666666E-2</v>
      </c>
      <c r="C7">
        <v>3</v>
      </c>
    </row>
    <row r="8" spans="1:3" x14ac:dyDescent="0.2">
      <c r="A8" t="s">
        <v>128</v>
      </c>
      <c r="B8" s="9">
        <f>3/5</f>
        <v>0.6</v>
      </c>
      <c r="C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evaluaciones</vt:lpstr>
      <vt:lpstr>importancia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Pelta .</dc:creator>
  <cp:lastModifiedBy>Microsoft Office User</cp:lastModifiedBy>
  <dcterms:created xsi:type="dcterms:W3CDTF">2023-02-02T12:10:26Z</dcterms:created>
  <dcterms:modified xsi:type="dcterms:W3CDTF">2023-02-06T17:00:01Z</dcterms:modified>
</cp:coreProperties>
</file>